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0" yWindow="240" windowWidth="21600" windowHeight="9600" tabRatio="950" activeTab="8"/>
  </bookViews>
  <sheets>
    <sheet name="合同档案目录" sheetId="39" r:id="rId1"/>
    <sheet name="封面" sheetId="35" r:id="rId2"/>
    <sheet name="文件升版修订" sheetId="36" r:id="rId3"/>
    <sheet name="排产说明" sheetId="13" r:id="rId4"/>
    <sheet name="待定项" sheetId="38" r:id="rId5"/>
    <sheet name="选型表" sheetId="14" r:id="rId6"/>
    <sheet name="泵结构要求及执行标准" sheetId="37" r:id="rId7"/>
    <sheet name="通用要求" sheetId="8" r:id="rId8"/>
    <sheet name="仪表要求" sheetId="34" r:id="rId9"/>
    <sheet name="辅助系统采购单" sheetId="49" r:id="rId10"/>
    <sheet name="密封采购单" sheetId="6" r:id="rId11"/>
    <sheet name="电机采购单" sheetId="47" r:id="rId12"/>
    <sheet name="联轴器采购单" sheetId="50" r:id="rId13"/>
    <sheet name="接线箱询价单 " sheetId="42" r:id="rId14"/>
    <sheet name="喷漆包装要求" sheetId="32" r:id="rId15"/>
    <sheet name="检验试验要求" sheetId="30" r:id="rId16"/>
    <sheet name="完工资料要求" sheetId="31" r:id="rId17"/>
    <sheet name="名词概念及注意事项" sheetId="27" r:id="rId18"/>
  </sheets>
  <definedNames>
    <definedName name="_xlnm._FilterDatabase" localSheetId="13" hidden="1">'接线箱询价单 '!$A$7:$DZ$10</definedName>
    <definedName name="_xlnm._FilterDatabase" localSheetId="5" hidden="1">选型表!$A$7:$AG$30</definedName>
    <definedName name="_xlnm.Print_Area" localSheetId="6">泵结构要求及执行标准!$A$1:$U$27</definedName>
    <definedName name="_xlnm.Print_Area" localSheetId="4">待定项!$A$1:$J$30</definedName>
    <definedName name="_xlnm.Print_Area" localSheetId="11">电机采购单!$A$1:$S$34</definedName>
    <definedName name="_xlnm.Print_Area" localSheetId="1">封面!$A$1:$I$38</definedName>
    <definedName name="_xlnm.Print_Area" localSheetId="9">辅助系统采购单!$A$1:$AA$33</definedName>
    <definedName name="_xlnm.Print_Area" localSheetId="0">合同档案目录!$A$1:$I$31</definedName>
    <definedName name="_xlnm.Print_Area" localSheetId="15">检验试验要求!$A$1:$G$17</definedName>
    <definedName name="_xlnm.Print_Area" localSheetId="13">'接线箱询价单 '!$A$1:$V$10</definedName>
    <definedName name="_xlnm.Print_Area" localSheetId="12">联轴器采购单!$A$1:$S$32</definedName>
    <definedName name="_xlnm.Print_Area" localSheetId="10">密封采购单!$A$1:$AC$32</definedName>
    <definedName name="_xlnm.Print_Area" localSheetId="17">名词概念及注意事项!$A$1:$B$13</definedName>
    <definedName name="_xlnm.Print_Area" localSheetId="3">排产说明!$A$1:$J$39</definedName>
    <definedName name="_xlnm.Print_Area" localSheetId="14">喷漆包装要求!$A$1:$M$22</definedName>
    <definedName name="_xlnm.Print_Area" localSheetId="7">通用要求!$A$1:$P$35</definedName>
    <definedName name="_xlnm.Print_Area" localSheetId="16">完工资料要求!$A$1:$D$8</definedName>
    <definedName name="_xlnm.Print_Area" localSheetId="5">选型表!$A$1:$AG$30</definedName>
    <definedName name="_xlnm.Print_Area" localSheetId="8">仪表要求!$A$1:$Q$17</definedName>
    <definedName name="_xlnm.Print_Titles" localSheetId="9">辅助系统采购单!$1:$7</definedName>
  </definedNames>
  <calcPr calcId="145621" fullCalcOnLoad="1" forceFullCalc="1" calcMode="auto"/>
</workbook>
</file>

<file path=xl/calcChain.xml><?xml version="1.0" encoding="utf-8"?>
<calcChain xmlns="http://schemas.openxmlformats.org/spreadsheetml/2006/main">
  <c r="I12" i="50" l="1"/>
  <c r="H12" i="50"/>
  <c r="G12" i="50"/>
  <c r="F12" i="50"/>
  <c r="E12" i="50"/>
  <c r="D12" i="50"/>
  <c r="C12" i="50"/>
  <c r="B12" i="50"/>
  <c r="I11" i="50"/>
  <c r="H11" i="50"/>
  <c r="G11" i="50"/>
  <c r="F11" i="50"/>
  <c r="E11" i="50"/>
  <c r="D11" i="50"/>
  <c r="C11" i="50"/>
  <c r="B11" i="50"/>
  <c r="I10" i="50"/>
  <c r="H10" i="50"/>
  <c r="G10" i="50"/>
  <c r="F10" i="50"/>
  <c r="E10" i="50"/>
  <c r="D10" i="50"/>
  <c r="C10" i="50"/>
  <c r="B10" i="50"/>
  <c r="I9" i="50"/>
  <c r="H9" i="50"/>
  <c r="G9" i="50"/>
  <c r="F9" i="50"/>
  <c r="E9" i="50"/>
  <c r="D9" i="50"/>
  <c r="C9" i="50"/>
  <c r="B9" i="50"/>
  <c r="I8" i="50"/>
  <c r="H8" i="50"/>
  <c r="G8" i="50"/>
  <c r="F8" i="50"/>
  <c r="E8" i="50"/>
  <c r="E13" i="50" s="1"/>
  <c r="D8" i="50"/>
  <c r="C8" i="50"/>
  <c r="B8" i="50"/>
  <c r="F5" i="50"/>
  <c r="S3" i="50"/>
  <c r="P3" i="50"/>
  <c r="C3" i="50"/>
  <c r="S2" i="50"/>
  <c r="Q2" i="50"/>
  <c r="P2" i="50"/>
  <c r="C2" i="50"/>
  <c r="I1" i="50"/>
  <c r="M15" i="49" l="1"/>
  <c r="L15" i="49"/>
  <c r="K15" i="49"/>
  <c r="J15" i="49"/>
  <c r="N15" i="49" s="1"/>
  <c r="I15" i="49"/>
  <c r="H15" i="49"/>
  <c r="G15" i="49"/>
  <c r="F15" i="49"/>
  <c r="E15" i="49"/>
  <c r="D15" i="49"/>
  <c r="C15" i="49"/>
  <c r="B15" i="49"/>
  <c r="A15" i="49"/>
  <c r="M14" i="49"/>
  <c r="L14" i="49"/>
  <c r="K14" i="49"/>
  <c r="J14" i="49"/>
  <c r="N14" i="49" s="1"/>
  <c r="I14" i="49"/>
  <c r="H14" i="49"/>
  <c r="G14" i="49"/>
  <c r="F14" i="49"/>
  <c r="E14" i="49"/>
  <c r="D14" i="49"/>
  <c r="C14" i="49"/>
  <c r="B14" i="49"/>
  <c r="A14" i="49"/>
  <c r="M13" i="49"/>
  <c r="L13" i="49"/>
  <c r="K13" i="49"/>
  <c r="J13" i="49"/>
  <c r="N13" i="49" s="1"/>
  <c r="I13" i="49"/>
  <c r="H13" i="49"/>
  <c r="G13" i="49"/>
  <c r="F13" i="49"/>
  <c r="E13" i="49"/>
  <c r="D13" i="49"/>
  <c r="C13" i="49"/>
  <c r="B13" i="49"/>
  <c r="A13" i="49"/>
  <c r="M12" i="49"/>
  <c r="L12" i="49"/>
  <c r="K12" i="49"/>
  <c r="J12" i="49"/>
  <c r="N12" i="49" s="1"/>
  <c r="I12" i="49"/>
  <c r="H12" i="49"/>
  <c r="G12" i="49"/>
  <c r="F12" i="49"/>
  <c r="E12" i="49"/>
  <c r="D12" i="49"/>
  <c r="C12" i="49"/>
  <c r="B12" i="49"/>
  <c r="A12" i="49"/>
  <c r="N11" i="49"/>
  <c r="M11" i="49"/>
  <c r="L11" i="49"/>
  <c r="K11" i="49"/>
  <c r="J11" i="49"/>
  <c r="I11" i="49"/>
  <c r="H11" i="49"/>
  <c r="G11" i="49"/>
  <c r="F11" i="49"/>
  <c r="E11" i="49"/>
  <c r="D11" i="49"/>
  <c r="C11" i="49"/>
  <c r="B11" i="49"/>
  <c r="A11" i="49"/>
  <c r="N10" i="49"/>
  <c r="M10" i="49"/>
  <c r="L10" i="49"/>
  <c r="K10" i="49"/>
  <c r="J10" i="49"/>
  <c r="I10" i="49"/>
  <c r="H10" i="49"/>
  <c r="G10" i="49"/>
  <c r="F10" i="49"/>
  <c r="E10" i="49"/>
  <c r="D10" i="49"/>
  <c r="C10" i="49"/>
  <c r="B10" i="49"/>
  <c r="A10" i="49"/>
  <c r="N9" i="49"/>
  <c r="M9" i="49"/>
  <c r="L9" i="49"/>
  <c r="K9" i="49"/>
  <c r="J9" i="49"/>
  <c r="I9" i="49"/>
  <c r="H9" i="49"/>
  <c r="G9" i="49"/>
  <c r="F9" i="49"/>
  <c r="E9" i="49"/>
  <c r="D9" i="49"/>
  <c r="C9" i="49"/>
  <c r="B9" i="49"/>
  <c r="A9" i="49"/>
  <c r="N8" i="49"/>
  <c r="M8" i="49"/>
  <c r="L8" i="49"/>
  <c r="K8" i="49"/>
  <c r="J8" i="49"/>
  <c r="I8" i="49"/>
  <c r="H8" i="49"/>
  <c r="G8" i="49"/>
  <c r="F8" i="49"/>
  <c r="E8" i="49"/>
  <c r="E16" i="49" s="1"/>
  <c r="D8" i="49"/>
  <c r="C8" i="49"/>
  <c r="B8" i="49"/>
  <c r="A8" i="49"/>
  <c r="I5" i="49"/>
  <c r="G5" i="49"/>
  <c r="D8" i="42" l="1"/>
  <c r="G9" i="47"/>
  <c r="G8" i="47"/>
  <c r="D9" i="47"/>
  <c r="D8" i="47"/>
  <c r="I3" i="47"/>
  <c r="AC5" i="14" l="1"/>
  <c r="D1" i="31" l="1"/>
  <c r="C1" i="30"/>
  <c r="E1" i="32"/>
  <c r="A1" i="32"/>
  <c r="U4" i="42"/>
  <c r="C4" i="42"/>
  <c r="C2" i="42"/>
  <c r="F1" i="42"/>
  <c r="A8" i="47" l="1"/>
  <c r="G3" i="39" l="1"/>
  <c r="D3" i="39"/>
  <c r="A3" i="39"/>
  <c r="D5" i="14" l="1"/>
  <c r="D4" i="14"/>
  <c r="D3" i="14"/>
  <c r="AC3" i="14"/>
  <c r="AB2" i="6" s="1"/>
  <c r="T8" i="6"/>
  <c r="S8" i="6"/>
  <c r="R8" i="6"/>
  <c r="M8" i="6"/>
  <c r="I8" i="6"/>
  <c r="H8" i="6"/>
  <c r="G8" i="6"/>
  <c r="F8" i="6"/>
  <c r="E8" i="6"/>
  <c r="D8" i="6"/>
  <c r="C8" i="6"/>
  <c r="A8" i="6"/>
  <c r="M6" i="6"/>
  <c r="L6" i="6"/>
  <c r="K6" i="6"/>
  <c r="I6" i="6"/>
  <c r="G6" i="6"/>
  <c r="AB3" i="6"/>
  <c r="W3" i="6"/>
  <c r="W2" i="6"/>
  <c r="O1" i="8"/>
  <c r="E7" i="37"/>
  <c r="D7" i="37"/>
  <c r="C7" i="37"/>
  <c r="A7" i="37"/>
  <c r="T3" i="37"/>
  <c r="Q3" i="37"/>
  <c r="Q2" i="37"/>
  <c r="X8" i="14"/>
  <c r="J2" i="14"/>
  <c r="E2" i="14"/>
  <c r="E1" i="8" s="1"/>
  <c r="H2" i="38"/>
  <c r="H2" i="13"/>
  <c r="M1" i="8" l="1"/>
  <c r="C2" i="6"/>
  <c r="C3" i="37"/>
  <c r="C3" i="34"/>
  <c r="T2" i="37"/>
  <c r="H1" i="13"/>
  <c r="H1" i="38"/>
  <c r="C3" i="6"/>
  <c r="K1" i="6"/>
  <c r="C1" i="13"/>
  <c r="C1" i="38"/>
  <c r="C2" i="13"/>
  <c r="C1" i="37"/>
  <c r="C2" i="38"/>
  <c r="C2" i="37"/>
  <c r="G1" i="8"/>
</calcChain>
</file>

<file path=xl/comments1.xml><?xml version="1.0" encoding="utf-8"?>
<comments xmlns="http://schemas.openxmlformats.org/spreadsheetml/2006/main">
  <authors>
    <author>微软用户</author>
  </authors>
  <commentList>
    <comment ref="A5" authorId="0">
      <text>
        <r>
          <rPr>
            <sz val="9"/>
            <rFont val="宋体"/>
            <family val="3"/>
            <charset val="134"/>
          </rPr>
          <t>首次下发不用填写，升版时对应填写</t>
        </r>
      </text>
    </comment>
  </commentList>
</comments>
</file>

<file path=xl/comments2.xml><?xml version="1.0" encoding="utf-8"?>
<comments xmlns="http://schemas.openxmlformats.org/spreadsheetml/2006/main">
  <authors>
    <author>微软用户</author>
  </authors>
  <commentList>
    <comment ref="AC2" authorId="0">
      <text>
        <r>
          <rPr>
            <b/>
            <sz val="9"/>
            <rFont val="宋体"/>
            <family val="3"/>
            <charset val="134"/>
          </rPr>
          <t>微软用户:</t>
        </r>
        <r>
          <rPr>
            <sz val="9"/>
            <rFont val="宋体"/>
            <family val="3"/>
            <charset val="134"/>
          </rPr>
          <t xml:space="preserve">
</t>
        </r>
        <r>
          <rPr>
            <b/>
            <sz val="11"/>
            <color indexed="10"/>
            <rFont val="宋体"/>
            <family val="3"/>
            <charset val="134"/>
          </rPr>
          <t>所有链接都基于本页。所以本表禁止任何修改（除粘度换算）！！</t>
        </r>
      </text>
    </comment>
  </commentList>
</comments>
</file>

<file path=xl/sharedStrings.xml><?xml version="1.0" encoding="utf-8"?>
<sst xmlns="http://schemas.openxmlformats.org/spreadsheetml/2006/main" count="499" uniqueCount="369">
  <si>
    <t>采购单位</t>
  </si>
  <si>
    <t>合同号</t>
  </si>
  <si>
    <t>计划号</t>
  </si>
  <si>
    <t>日期</t>
  </si>
  <si>
    <t>技术说明</t>
  </si>
  <si>
    <t>此页需要填写泵要求：</t>
    <phoneticPr fontId="58" type="noConversion"/>
  </si>
  <si>
    <t>示例：HG/T20615-2009 300lb   WN/RF</t>
    <phoneticPr fontId="58" type="noConversion"/>
  </si>
  <si>
    <t>若压力等级（300lb）和密封面（RF）每个位号不一样则按照位号列明</t>
    <phoneticPr fontId="58" type="noConversion"/>
  </si>
  <si>
    <t>示例：材料执行国标/美标</t>
    <phoneticPr fontId="58" type="noConversion"/>
  </si>
  <si>
    <t>大连罗斯泵业有限公司</t>
  </si>
  <si>
    <t>工 厂 执 行 文 件-FOP</t>
  </si>
  <si>
    <t>罗斯计划号</t>
  </si>
  <si>
    <t>此页仅涂黄处需要自动填写</t>
    <phoneticPr fontId="58" type="noConversion"/>
  </si>
  <si>
    <t>项目/装置名称</t>
  </si>
  <si>
    <t>买    方</t>
  </si>
  <si>
    <t>最终用户</t>
  </si>
  <si>
    <t>设 计 方</t>
  </si>
  <si>
    <t>销售经理</t>
  </si>
  <si>
    <t>技术支持</t>
  </si>
  <si>
    <t>排产时间</t>
  </si>
  <si>
    <t>交货日期</t>
  </si>
  <si>
    <t>合同类型</t>
  </si>
  <si>
    <t>设备类型及数量</t>
  </si>
  <si>
    <t>市场领域</t>
  </si>
  <si>
    <t>所在地区环境</t>
    <phoneticPr fontId="58" type="noConversion"/>
  </si>
  <si>
    <t>预排执行计划</t>
  </si>
  <si>
    <t>确定执行计划</t>
  </si>
  <si>
    <t>版次</t>
  </si>
  <si>
    <t>说       明</t>
  </si>
  <si>
    <t>编    制</t>
  </si>
  <si>
    <t>校    对</t>
  </si>
  <si>
    <t>批      准</t>
  </si>
  <si>
    <r>
      <rPr>
        <b/>
        <sz val="12"/>
        <rFont val="Arial"/>
        <family val="2"/>
      </rPr>
      <t>FOP</t>
    </r>
    <r>
      <rPr>
        <b/>
        <sz val="12"/>
        <rFont val="宋体"/>
        <family val="3"/>
        <charset val="134"/>
      </rPr>
      <t>修订文件</t>
    </r>
  </si>
  <si>
    <t>序号</t>
  </si>
  <si>
    <t>修订项</t>
  </si>
  <si>
    <t>修订内容</t>
  </si>
  <si>
    <t>制式文件，此页无需操作</t>
    <phoneticPr fontId="58" type="noConversion"/>
  </si>
  <si>
    <t>合同档案目录</t>
    <phoneticPr fontId="58" type="noConversion"/>
  </si>
  <si>
    <t>合同信息</t>
  </si>
  <si>
    <t>变更单及内部联络函</t>
  </si>
  <si>
    <t>类别</t>
  </si>
  <si>
    <t>页数</t>
  </si>
  <si>
    <t>有无</t>
  </si>
  <si>
    <r>
      <rPr>
        <b/>
        <sz val="12"/>
        <color theme="1"/>
        <rFont val="宋体"/>
        <family val="3"/>
        <charset val="134"/>
        <scheme val="minor"/>
      </rPr>
      <t>公司码</t>
    </r>
    <r>
      <rPr>
        <b/>
        <sz val="12"/>
        <color theme="1"/>
        <rFont val="SimSun"/>
        <charset val="134"/>
      </rPr>
      <t>＆</t>
    </r>
    <r>
      <rPr>
        <b/>
        <sz val="12"/>
        <color theme="1"/>
        <rFont val="宋体"/>
        <family val="3"/>
        <charset val="134"/>
        <scheme val="minor"/>
      </rPr>
      <t>文件编号</t>
    </r>
  </si>
  <si>
    <t>变更内容</t>
  </si>
  <si>
    <t xml:space="preserve">部门 </t>
  </si>
  <si>
    <t>中标通知书</t>
  </si>
  <si>
    <t>销售合同</t>
  </si>
  <si>
    <t>技术协议</t>
  </si>
  <si>
    <t>排产申请</t>
  </si>
  <si>
    <t>合同评审表</t>
  </si>
  <si>
    <t>生产通知单</t>
  </si>
  <si>
    <t>工期确认表</t>
  </si>
  <si>
    <t>会议记录</t>
  </si>
  <si>
    <t>中间资料</t>
  </si>
  <si>
    <t>终版资料</t>
  </si>
  <si>
    <t>机封采购合同</t>
  </si>
  <si>
    <t>电机采购合同</t>
  </si>
  <si>
    <t>系统采购合同</t>
  </si>
  <si>
    <t>见证邀请函</t>
  </si>
  <si>
    <t>发货通知单</t>
  </si>
  <si>
    <t>客户来函件</t>
  </si>
  <si>
    <t>公司发函件</t>
  </si>
  <si>
    <t>内容</t>
  </si>
  <si>
    <t>发件人</t>
  </si>
  <si>
    <t>文件编号</t>
  </si>
  <si>
    <t>油漆品牌</t>
    <phoneticPr fontId="58" type="noConversion"/>
  </si>
  <si>
    <t>设备包装要求</t>
    <phoneticPr fontId="58" type="noConversion"/>
  </si>
  <si>
    <t>油漆种类</t>
    <phoneticPr fontId="58" type="noConversion"/>
  </si>
  <si>
    <t>漆膜厚度</t>
    <phoneticPr fontId="58" type="noConversion"/>
  </si>
  <si>
    <t>地区环境</t>
    <phoneticPr fontId="58" type="noConversion"/>
  </si>
  <si>
    <t>部位</t>
  </si>
  <si>
    <t>面漆颜色</t>
  </si>
  <si>
    <t>色卡号</t>
  </si>
  <si>
    <t>备注</t>
  </si>
  <si>
    <t>泵</t>
  </si>
  <si>
    <t>底座</t>
  </si>
  <si>
    <t>联轴器护罩</t>
  </si>
  <si>
    <t>电机</t>
  </si>
  <si>
    <t>系统管路</t>
  </si>
  <si>
    <t>热水管路</t>
  </si>
  <si>
    <t>冷却水管路</t>
  </si>
  <si>
    <t>蒸汽管路</t>
  </si>
  <si>
    <t>标志色</t>
  </si>
  <si>
    <t>进出口阀门及过滤器等</t>
  </si>
  <si>
    <t>控制柜（接线箱）等</t>
  </si>
  <si>
    <t>其他部件（独立安装发货的大件）</t>
  </si>
  <si>
    <t>注意：针对有不锈钢表面不喷漆的要求，首先工程部与用户确认，泵头部分是否也按此执行；</t>
  </si>
  <si>
    <t>厂标：如果有不锈钢表面不喷漆要求，焊接部位必须酸洗，机加工表面不用酸洗，不锈钢管需要采用亮管，不锈钢泵头部分按酸洗钝化处理。</t>
  </si>
  <si>
    <t>此页要求查询涂黄处检验和试验信息</t>
    <phoneticPr fontId="58" type="noConversion"/>
  </si>
  <si>
    <t>完工资料要求</t>
    <phoneticPr fontId="58" type="noConversion"/>
  </si>
  <si>
    <t>内容</t>
    <phoneticPr fontId="58" type="noConversion"/>
  </si>
  <si>
    <t>此页要求查询涂黄处完工资料/完工报告信息</t>
    <phoneticPr fontId="58" type="noConversion"/>
  </si>
  <si>
    <t>份数</t>
    <phoneticPr fontId="58" type="noConversion"/>
  </si>
  <si>
    <t>语言</t>
    <phoneticPr fontId="58" type="noConversion"/>
  </si>
  <si>
    <t>时间/进度</t>
    <phoneticPr fontId="58" type="noConversion"/>
  </si>
  <si>
    <t>名词概念及注意事项</t>
  </si>
  <si>
    <t>注意内容</t>
  </si>
  <si>
    <t>随机资料内容及编制方法详见技术协议</t>
  </si>
  <si>
    <t>每位号：指每个分号（例如2018-S-008-001为1个分号）</t>
  </si>
  <si>
    <t>制式文件，此页无需操作</t>
    <phoneticPr fontId="58" type="noConversion"/>
  </si>
  <si>
    <t>1台套：指1台整机的全部用量（例如两端支撑泵用机械密封1台套实际包含数量为2套机械密封）</t>
  </si>
  <si>
    <t>套和台套要区分清楚：对于两端支撑泵，如果用户只要1套备件，工程人员需要明确写出要驱动端的还是非驱动端的</t>
  </si>
  <si>
    <t>1台套/泵型号：指相同泵型号的备件要1台套即可，如果相同型号备件材质不同，需要按高材质提供，工程人员应明确指出按哪个位号提供</t>
  </si>
  <si>
    <t>排产时工程人员应提供材料执行标准及材质代号</t>
  </si>
  <si>
    <t>如果各部件有特殊要求，例如碳钢轴承架、油雾润滑及轴承箱风冷等，要在排产说明中指出</t>
  </si>
  <si>
    <t>未写明标准版本的均按照最新版本执行</t>
  </si>
  <si>
    <t>接线箱采购单</t>
    <phoneticPr fontId="58" type="noConversion"/>
  </si>
  <si>
    <t>所属地区</t>
    <phoneticPr fontId="58" type="noConversion"/>
  </si>
  <si>
    <t>评审人</t>
    <phoneticPr fontId="58" type="noConversion"/>
  </si>
  <si>
    <t>业主名称</t>
  </si>
  <si>
    <t>项目名称/装置名称</t>
  </si>
  <si>
    <t>联系人</t>
    <phoneticPr fontId="58" type="noConversion"/>
  </si>
  <si>
    <t>评审日期</t>
    <phoneticPr fontId="58" type="noConversion"/>
  </si>
  <si>
    <t>此页要求查询涂黄处接线箱信息</t>
    <phoneticPr fontId="58" type="noConversion"/>
  </si>
  <si>
    <t>设备位号</t>
    <phoneticPr fontId="58" type="noConversion"/>
  </si>
  <si>
    <t>型号</t>
  </si>
  <si>
    <t>数量</t>
  </si>
  <si>
    <t>操    作    条    件</t>
  </si>
  <si>
    <t>供货周期</t>
    <phoneticPr fontId="58" type="noConversion"/>
  </si>
  <si>
    <t>材质</t>
    <phoneticPr fontId="58" type="noConversion"/>
  </si>
  <si>
    <t>型号</t>
    <phoneticPr fontId="58" type="noConversion"/>
  </si>
  <si>
    <t>单价
（元）</t>
    <phoneticPr fontId="58" type="noConversion"/>
  </si>
  <si>
    <t>备注</t>
    <phoneticPr fontId="58" type="noConversion"/>
  </si>
  <si>
    <t>系统</t>
    <phoneticPr fontId="58" type="noConversion"/>
  </si>
  <si>
    <t xml:space="preserve">
1.接线箱的材质要求；
2.接线箱的厂家要求；
3.接线箱的防爆等级、防护等级要求；
4.接线箱的接线端子要求、内部元器件要求；
5.接线箱的资料要求、防爆认证要求；
6.接线箱的资料要求，份数，语言；</t>
    <phoneticPr fontId="58" type="noConversion"/>
  </si>
  <si>
    <t>合计</t>
    <phoneticPr fontId="58" type="noConversion"/>
  </si>
  <si>
    <r>
      <t>说明：</t>
    </r>
    <r>
      <rPr>
        <sz val="8"/>
        <rFont val="宋体"/>
        <family val="3"/>
        <charset val="134"/>
      </rPr>
      <t xml:space="preserve">                                                                                                                                                                                                                                                                                                                                                                           </t>
    </r>
    <phoneticPr fontId="58" type="noConversion"/>
  </si>
  <si>
    <t xml:space="preserve">供应商： </t>
  </si>
  <si>
    <t>询价/采购申请单号：</t>
  </si>
  <si>
    <t>联轴器采购单</t>
  </si>
  <si>
    <t>所属地区</t>
  </si>
  <si>
    <t>项目名称/
装置名称</t>
  </si>
  <si>
    <t>联 系 人</t>
  </si>
  <si>
    <t>日   期</t>
  </si>
  <si>
    <t>由技术/工程部填写</t>
  </si>
  <si>
    <t>由联轴器供应商填写</t>
  </si>
  <si>
    <t>设备位号</t>
  </si>
  <si>
    <t>泵 型 号</t>
  </si>
  <si>
    <t>泵台数</t>
  </si>
  <si>
    <t>轴功率kW</t>
  </si>
  <si>
    <t>电机型号</t>
  </si>
  <si>
    <t>电机功率kW</t>
  </si>
  <si>
    <t>泵端轴头规格连接尺寸mm</t>
  </si>
  <si>
    <t>电机端轴头规格连接尺寸mm</t>
  </si>
  <si>
    <t>轴承架号</t>
  </si>
  <si>
    <t>联轴器类型</t>
  </si>
  <si>
    <t>轴端间距（DBSE）
mm</t>
    <phoneticPr fontId="58" type="noConversion"/>
  </si>
  <si>
    <t>备 件</t>
  </si>
  <si>
    <t>联轴器</t>
  </si>
  <si>
    <t>单价</t>
  </si>
  <si>
    <t>总价</t>
  </si>
  <si>
    <t>此页要求查询涂黄处联轴器信息</t>
    <phoneticPr fontId="58" type="noConversion"/>
  </si>
  <si>
    <t>总计</t>
  </si>
  <si>
    <t>此表（及其附件）经供需双方签字盖章确认后与合同具有同等法律效力，可以不再另行签订合同。</t>
  </si>
  <si>
    <r>
      <t>其它约定事项：
1、联轴器执行标准要求 ；
2、</t>
    </r>
    <r>
      <rPr>
        <b/>
        <sz val="14"/>
        <color indexed="12"/>
        <rFont val="华文宋体"/>
        <family val="3"/>
        <charset val="134"/>
      </rPr>
      <t xml:space="preserve">联轴器的备件要求。
</t>
    </r>
    <r>
      <rPr>
        <sz val="14"/>
        <color indexed="10"/>
        <rFont val="华文宋体"/>
        <family val="3"/>
        <charset val="134"/>
      </rPr>
      <t xml:space="preserve">3、联轴器的结构要求；
</t>
    </r>
    <phoneticPr fontId="58" type="noConversion"/>
  </si>
  <si>
    <t>需方代表：</t>
  </si>
  <si>
    <t>计划员：               生产部负责人：                 下达日期：                要求供货日期：               供应科长：               采购：                检查：               保管员：</t>
  </si>
  <si>
    <t xml:space="preserve">制造商： </t>
  </si>
  <si>
    <t>合同号：</t>
  </si>
  <si>
    <t>此页要求查询涂黄处电动机信息</t>
    <phoneticPr fontId="58" type="noConversion"/>
  </si>
  <si>
    <t>电机询价/采购申请单
P-01.01-P</t>
  </si>
  <si>
    <t>评审人</t>
  </si>
  <si>
    <t>分号</t>
  </si>
  <si>
    <t>额定转速</t>
  </si>
  <si>
    <t>功率</t>
  </si>
  <si>
    <r>
      <t>安装
型式</t>
    </r>
    <r>
      <rPr>
        <b/>
        <sz val="12"/>
        <rFont val="华文宋体"/>
        <family val="3"/>
        <charset val="134"/>
      </rPr>
      <t>B3/V1</t>
    </r>
  </si>
  <si>
    <t>电压V/
相数PH/
频率Hz</t>
  </si>
  <si>
    <t>防爆/防护/
绝缘等级</t>
  </si>
  <si>
    <t>温升
等级</t>
  </si>
  <si>
    <t>轴承 厂家</t>
  </si>
  <si>
    <t>布线
方式</t>
  </si>
  <si>
    <t>安装位置</t>
  </si>
  <si>
    <t>单 价</t>
  </si>
  <si>
    <t>发票</t>
  </si>
  <si>
    <t>高压电机旋转方向：                             从电机轴伸端看电机</t>
  </si>
  <si>
    <t>rpm</t>
  </si>
  <si>
    <t>(kW)</t>
  </si>
  <si>
    <t>(元)</t>
  </si>
  <si>
    <t>情况</t>
  </si>
  <si>
    <t xml:space="preserve">总计台数：   </t>
  </si>
  <si>
    <t>技术联系人：</t>
  </si>
  <si>
    <t xml:space="preserve"> </t>
  </si>
  <si>
    <t>此表（及其附件）经供需双方签字盖章确认后与合同具有同等法律效力，可以不再另行签订合同</t>
  </si>
  <si>
    <t>交货时间：</t>
  </si>
  <si>
    <r>
      <t xml:space="preserve">其它约定事项：
1.电动机的能效等级；
2.电动机的工频/变频要求；
3.电动机的接线盒要求；
4.电动机的测温要求；
5.电动机的振动要求；
6.电动机的备件要求；
7.所在地的海拔高度/大气压；
</t>
    </r>
    <r>
      <rPr>
        <sz val="12"/>
        <color rgb="FFFF0000"/>
        <rFont val="华文宋体"/>
        <family val="3"/>
        <charset val="134"/>
      </rPr>
      <t xml:space="preserve"> </t>
    </r>
    <phoneticPr fontId="58" type="noConversion"/>
  </si>
  <si>
    <t>供方代表：</t>
  </si>
  <si>
    <t>喷漆颜色</t>
  </si>
  <si>
    <t>色卡号：</t>
  </si>
  <si>
    <t xml:space="preserve">                                                        生产部：                                                      采购部：                                                          质量：                                            技术：</t>
  </si>
  <si>
    <t>合同待定项</t>
  </si>
  <si>
    <t>待定内容</t>
  </si>
  <si>
    <t>与业务员或看客户沟通日期</t>
  </si>
  <si>
    <t>客户反馈日期</t>
  </si>
  <si>
    <t>说明：所有待定项，工程人员应于产前评审会结束后，统一以邮件形式发给业务员或客户，客户回复后下发联络单给各部门签收。</t>
  </si>
  <si>
    <t>计划号：</t>
  </si>
  <si>
    <t xml:space="preserve">          </t>
  </si>
  <si>
    <t>离心泵选型参数表</t>
  </si>
  <si>
    <t>此页即最初要求的选型表</t>
    <phoneticPr fontId="58" type="noConversion"/>
  </si>
  <si>
    <t>日  期</t>
  </si>
  <si>
    <t>出厂编号</t>
  </si>
  <si>
    <t>设备名称</t>
  </si>
  <si>
    <t>介质名称</t>
  </si>
  <si>
    <t>比重</t>
  </si>
  <si>
    <t>温度
(℃)</t>
  </si>
  <si>
    <t>汽化
压力
(MPaA)</t>
  </si>
  <si>
    <r>
      <t>粘度
(</t>
    </r>
    <r>
      <rPr>
        <sz val="10"/>
        <color theme="1"/>
        <rFont val="华文宋体"/>
        <family val="3"/>
        <charset val="134"/>
      </rPr>
      <t>mm</t>
    </r>
    <r>
      <rPr>
        <vertAlign val="superscript"/>
        <sz val="10"/>
        <color theme="1"/>
        <rFont val="华文宋体"/>
        <family val="3"/>
        <charset val="134"/>
      </rPr>
      <t>2</t>
    </r>
    <r>
      <rPr>
        <sz val="10"/>
        <color theme="1"/>
        <rFont val="华文宋体"/>
        <family val="3"/>
        <charset val="134"/>
      </rPr>
      <t>/s</t>
    </r>
    <r>
      <rPr>
        <sz val="14"/>
        <color theme="1"/>
        <rFont val="华文宋体"/>
        <family val="3"/>
        <charset val="134"/>
      </rPr>
      <t>)</t>
    </r>
  </si>
  <si>
    <t>压力(MPaG)</t>
  </si>
  <si>
    <t>流量
m3/h</t>
  </si>
  <si>
    <t>扬程
m</t>
  </si>
  <si>
    <t>泵型号</t>
  </si>
  <si>
    <t>自吸高度m</t>
  </si>
  <si>
    <t>额定
转速
rpm</t>
  </si>
  <si>
    <t>效率
%</t>
  </si>
  <si>
    <t>NPSH
(m)</t>
  </si>
  <si>
    <t>轴功率
（kw）</t>
  </si>
  <si>
    <t>材质  (代号)</t>
  </si>
  <si>
    <t>密封
冲洗
方案
PLAN</t>
  </si>
  <si>
    <t>冷却
/保温方案</t>
  </si>
  <si>
    <t>功率
（kw）</t>
  </si>
  <si>
    <t>MAWP
(MPa)</t>
  </si>
  <si>
    <t>水压试验压力
(MPa)</t>
  </si>
  <si>
    <t>MAWT
(℃)</t>
  </si>
  <si>
    <t>入口</t>
  </si>
  <si>
    <t>出口</t>
  </si>
  <si>
    <r>
      <t>Q</t>
    </r>
    <r>
      <rPr>
        <b/>
        <vertAlign val="subscript"/>
        <sz val="14"/>
        <color theme="1"/>
        <rFont val="华文宋体"/>
        <family val="3"/>
        <charset val="134"/>
      </rPr>
      <t>min</t>
    </r>
  </si>
  <si>
    <t>正常</t>
  </si>
  <si>
    <t>额定★</t>
  </si>
  <si>
    <t>a</t>
  </si>
  <si>
    <t>r</t>
  </si>
  <si>
    <t>注意：</t>
  </si>
  <si>
    <t xml:space="preserve">1、流量、扬程有多点时“★”标注对应额定点。   2、本《排产通知书》除“排产说明”和“供货范围”外，其他所有表格禁止合并、删除、增加、修改题目内容(除本页有粘度换算时应插入行，并在流量、扬程、效率对应列处填写清水数据外。)！3.自吸泵要标明自吸高度（提前与用户沟通好启动液位距离泵入口中心线的垂直距离） 4.水压试验压力为铭牌参数，非厂内执行参数。  </t>
  </si>
  <si>
    <t xml:space="preserve">                   泵结构要求及执行标准</t>
  </si>
  <si>
    <t>填 表 人</t>
  </si>
  <si>
    <t>此页结构要求</t>
    <phoneticPr fontId="58" type="noConversion"/>
  </si>
  <si>
    <t>由工程部填写</t>
  </si>
  <si>
    <t>泵旋向（从电机端看泵）</t>
  </si>
  <si>
    <t>体盖垫片材质</t>
  </si>
  <si>
    <t>OH2泵</t>
  </si>
  <si>
    <t>泵体保温方式</t>
  </si>
  <si>
    <t>节流孔板要求</t>
  </si>
  <si>
    <t>轴承箱材质</t>
  </si>
  <si>
    <t>轴承箱密封形式</t>
  </si>
  <si>
    <t>轴承箱其他要求</t>
  </si>
  <si>
    <t>轴承润滑形式</t>
  </si>
  <si>
    <t>密封冲洗管路、管件材质</t>
  </si>
  <si>
    <t>法兰垫片材质</t>
  </si>
  <si>
    <t>是否执行API682腔体</t>
  </si>
  <si>
    <t>冷却水管路材质</t>
  </si>
  <si>
    <t>泵体执行标准</t>
  </si>
  <si>
    <t>泵盖执行标准</t>
  </si>
  <si>
    <t>轴承箱要求</t>
  </si>
  <si>
    <t>通用要求：</t>
  </si>
  <si>
    <t>采购单位：</t>
  </si>
  <si>
    <t>评审人：</t>
  </si>
  <si>
    <t>日期：</t>
  </si>
  <si>
    <t>此页要求查询涂黄处信息</t>
    <phoneticPr fontId="58" type="noConversion"/>
  </si>
  <si>
    <t>项目</t>
  </si>
  <si>
    <t>要        求</t>
  </si>
  <si>
    <t>轴承</t>
  </si>
  <si>
    <t>轴承供应商：</t>
  </si>
  <si>
    <t>联轴器、联轴器罩</t>
  </si>
  <si>
    <t>联轴器供应商：</t>
  </si>
  <si>
    <t>联轴器型式：</t>
  </si>
  <si>
    <t>联轴器罩型式：</t>
  </si>
  <si>
    <t xml:space="preserve">电机供应商：  </t>
  </si>
  <si>
    <t xml:space="preserve">备注： </t>
    <phoneticPr fontId="58" type="noConversion"/>
  </si>
  <si>
    <t>密封</t>
  </si>
  <si>
    <t>（国产）供应商：</t>
  </si>
  <si>
    <t>备注： 详见《密封采购单》</t>
    <phoneticPr fontId="58" type="noConversion"/>
  </si>
  <si>
    <t>（进口）供应商：</t>
  </si>
  <si>
    <t>辅助系统</t>
  </si>
  <si>
    <t>备注：</t>
    <phoneticPr fontId="58" type="noConversion"/>
  </si>
  <si>
    <t>型式：</t>
  </si>
  <si>
    <t>执行标准：</t>
  </si>
  <si>
    <t>检查及                                                                试验</t>
  </si>
  <si>
    <t>性能实验：</t>
  </si>
  <si>
    <t>运转实验：</t>
  </si>
  <si>
    <t>汽蚀实验：</t>
  </si>
  <si>
    <t>水压实验：</t>
  </si>
  <si>
    <t>平衡实验：</t>
  </si>
  <si>
    <t>拆解检查：</t>
  </si>
  <si>
    <t xml:space="preserve">备注： </t>
    <phoneticPr fontId="58" type="noConversion"/>
  </si>
  <si>
    <t>噪声要求：</t>
  </si>
  <si>
    <t>振动要求：</t>
  </si>
  <si>
    <t>轴承温升：</t>
  </si>
  <si>
    <t>铸件的无损检查：</t>
  </si>
  <si>
    <t>焊缝的无损检查：</t>
  </si>
  <si>
    <r>
      <t>备注：所有报告及证书必须填写本合同号及</t>
    </r>
    <r>
      <rPr>
        <b/>
        <sz val="10"/>
        <rFont val="华文宋体"/>
        <family val="3"/>
        <charset val="134"/>
      </rPr>
      <t xml:space="preserve">具体零部件名称（如：泵体、泵盖、叶轮、轴等）； </t>
    </r>
    <phoneticPr fontId="58" type="noConversion"/>
  </si>
  <si>
    <t>供货范围</t>
  </si>
  <si>
    <t xml:space="preserve">随机备件：          </t>
  </si>
  <si>
    <t xml:space="preserve">两年备件：         </t>
  </si>
  <si>
    <t>随机文件</t>
  </si>
  <si>
    <t>涂漆要求</t>
  </si>
  <si>
    <t>包装标准</t>
  </si>
  <si>
    <t>发货方式</t>
  </si>
  <si>
    <t>运输方式</t>
  </si>
  <si>
    <t>备注：当使用集装箱运输时，一定注意其高度、宽度限制，必须预留装箱尺寸。</t>
  </si>
  <si>
    <t>此页要求查询涂黄处仪表信息</t>
    <phoneticPr fontId="58" type="noConversion"/>
  </si>
  <si>
    <t>仪表用户要求</t>
  </si>
  <si>
    <t>外购件种类</t>
  </si>
  <si>
    <t>品牌</t>
  </si>
  <si>
    <t>材质（客户有要求时填写）</t>
  </si>
  <si>
    <t>螺纹连接/法兰连接（客户有要求时填写）</t>
    <phoneticPr fontId="58" type="noConversion"/>
  </si>
  <si>
    <t>接口规格（客户有要求时填写）</t>
  </si>
  <si>
    <t>量程（客户有要求时填写）</t>
  </si>
  <si>
    <t>仪表类</t>
  </si>
  <si>
    <t>就地显示仪表</t>
  </si>
  <si>
    <t>远传仪表</t>
  </si>
  <si>
    <t>表盘直径mm</t>
  </si>
  <si>
    <t>仪表精度等级</t>
  </si>
  <si>
    <t>双金属温度计（客户有要求时填写）</t>
  </si>
  <si>
    <t>万向/径向（客户有要求时填写）</t>
  </si>
  <si>
    <t>几线制</t>
  </si>
  <si>
    <t>信号类型</t>
  </si>
  <si>
    <t>防爆/防护等级</t>
    <phoneticPr fontId="58" type="noConversion"/>
  </si>
  <si>
    <t>显示表头</t>
    <phoneticPr fontId="58" type="noConversion"/>
  </si>
  <si>
    <t>报警值/停车值</t>
  </si>
  <si>
    <t>耐震型压力表</t>
  </si>
  <si>
    <t>温度表</t>
  </si>
  <si>
    <t>PT100</t>
  </si>
  <si>
    <t>远传仪表</t>
    <phoneticPr fontId="58" type="noConversion"/>
  </si>
  <si>
    <t>5.仪表资料要求、认证要求</t>
    <phoneticPr fontId="58" type="noConversion"/>
  </si>
  <si>
    <t>6.海拔高度/大气压，环境温度，使用环境</t>
    <phoneticPr fontId="58" type="noConversion"/>
  </si>
  <si>
    <t xml:space="preserve">   合同号：  </t>
  </si>
  <si>
    <t xml:space="preserve">       </t>
  </si>
  <si>
    <t>辅助系统询价/采购申请单
P-01.03-P</t>
  </si>
  <si>
    <t>填表人</t>
  </si>
  <si>
    <t>此页要求查询涂黄处密封辅助系统信息</t>
    <phoneticPr fontId="58" type="noConversion"/>
  </si>
  <si>
    <t>日 期</t>
  </si>
  <si>
    <t>由供应商填写（按先后顺序以/分割）</t>
  </si>
  <si>
    <t>由供应填写</t>
  </si>
  <si>
    <t>温度(℃)</t>
  </si>
  <si>
    <t>密封冲洗方案                    (API610)</t>
  </si>
  <si>
    <t>泵过流部件材质</t>
  </si>
  <si>
    <t>密封腔压力(MpaG)/泵中心高（mm）</t>
  </si>
  <si>
    <t>辅助系统供货要求</t>
  </si>
  <si>
    <t>实际交货日期</t>
  </si>
  <si>
    <t>发票情况</t>
  </si>
  <si>
    <r>
      <rPr>
        <sz val="12"/>
        <rFont val="华文宋体"/>
        <family val="3"/>
        <charset val="134"/>
      </rPr>
      <t>热虹吸罐(</t>
    </r>
    <r>
      <rPr>
        <b/>
        <sz val="12"/>
        <color rgb="FFFF0000"/>
        <rFont val="华文宋体"/>
        <family val="3"/>
        <charset val="134"/>
      </rPr>
      <t>R/L型</t>
    </r>
    <r>
      <rPr>
        <sz val="12"/>
        <rFont val="华文宋体"/>
        <family val="3"/>
        <charset val="134"/>
      </rPr>
      <t>)/蓄能器</t>
    </r>
  </si>
  <si>
    <t>测量     元件</t>
  </si>
  <si>
    <t>压力报警</t>
  </si>
  <si>
    <t>液位报警</t>
  </si>
  <si>
    <t>换热器</t>
  </si>
  <si>
    <t>悬液分离器/过滤器</t>
  </si>
  <si>
    <t>材质</t>
  </si>
  <si>
    <t>合计</t>
  </si>
  <si>
    <r>
      <t xml:space="preserve">其它约定事项： </t>
    </r>
    <r>
      <rPr>
        <sz val="10"/>
        <rFont val="华文宋体"/>
        <family val="3"/>
        <charset val="134"/>
      </rPr>
      <t xml:space="preserve">
1、公用工程条件：循环水、除盐水、保温热水、保温蒸汽的温度和压力。
2、配套法兰标准及压力等级：ASME B16.5-2020 Class150 WN-RF。
3.远传变送器：厂家，防爆等级，防护等级，显示要求，材质要求；
4.就地仪表：厂家，防爆等级，防护等级，显示要求，材质要求； 
5.机械密封辅助系统的材质和配套要求                                       
6、资料的要求:图纸、合格证（含外购件）、</t>
    </r>
    <r>
      <rPr>
        <sz val="10"/>
        <color rgb="FFFF0000"/>
        <rFont val="华文宋体"/>
        <family val="3"/>
        <charset val="134"/>
      </rPr>
      <t>3C防爆认证（仅电气仪表）、仪表数据表</t>
    </r>
    <r>
      <rPr>
        <sz val="10"/>
        <rFont val="华文宋体"/>
        <family val="3"/>
        <charset val="134"/>
      </rPr>
      <t xml:space="preserve">、说明书、检验报告等纸质文件份数，资料语言要求； 
                                                                                                                                                                                                                                                     </t>
    </r>
    <phoneticPr fontId="58" type="noConversion"/>
  </si>
  <si>
    <t xml:space="preserve"> 需方代表：</t>
  </si>
  <si>
    <t xml:space="preserve">                                                                  生产部：                                                      采购部：                                                          质量：                                                技术：</t>
  </si>
  <si>
    <t>此页要求查询涂黄处机械密封信息</t>
    <phoneticPr fontId="58" type="noConversion"/>
  </si>
  <si>
    <t xml:space="preserve">密封询价/采购申请单                                                                                      </t>
  </si>
  <si>
    <t>由密封供应商填写</t>
  </si>
  <si>
    <t>供应填写</t>
  </si>
  <si>
    <t>介质</t>
  </si>
  <si>
    <t>密封参考   型号（轴承架号或轴径）</t>
  </si>
  <si>
    <t>密封      编码
(API610)</t>
  </si>
  <si>
    <t>是否  集装</t>
  </si>
  <si>
    <t>过流部件材质</t>
  </si>
  <si>
    <r>
      <t xml:space="preserve">密封冲洗  方案 </t>
    </r>
    <r>
      <rPr>
        <sz val="12"/>
        <color theme="1"/>
        <rFont val="华文宋体"/>
        <family val="3"/>
        <charset val="134"/>
      </rPr>
      <t>PLAN</t>
    </r>
  </si>
  <si>
    <t>甲方编码</t>
  </si>
  <si>
    <t>机械密封</t>
  </si>
  <si>
    <t>实际到货日期</t>
  </si>
  <si>
    <t>发票                             情况</t>
  </si>
  <si>
    <t>温度
℃</t>
  </si>
  <si>
    <t>颗粒
情况</t>
  </si>
  <si>
    <t>密封编码
（API610）</t>
  </si>
  <si>
    <r>
      <t>其它约定事项： 
1、机械密封结构满足API682要求；
2.机械密封使用寿命；
3.机械密封结构要求；
4.机械密封材料要求；</t>
    </r>
    <r>
      <rPr>
        <sz val="14"/>
        <color theme="1"/>
        <rFont val="华文宋体"/>
        <family val="3"/>
        <charset val="134"/>
      </rPr>
      <t xml:space="preserve">
</t>
    </r>
    <phoneticPr fontId="58" type="noConversion"/>
  </si>
  <si>
    <t xml:space="preserve">                                                       生产部：                                                      采购部：                                                          质量：                                                     技术：</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</si>
</sst>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 #,##0_ ;_ * \-#,##0_ ;_ * &quot;-&quot;_ ;_ @_ "/>
    <numFmt numFmtId="43" formatCode="_ * #,##0.00_ ;_ * \-#,##0.00_ ;_ * &quot;-&quot;??_ ;_ @_ "/>
    <numFmt numFmtId="176" formatCode="_(&quot;$&quot;* #,##0_);_(&quot;$&quot;* \(#,##0\);_(&quot;$&quot;* &quot;-&quot;??_);_(@_)"/>
    <numFmt numFmtId="177" formatCode="mmm\ dd\,\ yy"/>
    <numFmt numFmtId="178" formatCode="_(&quot;$&quot;* #,##0.0_);_(&quot;$&quot;* \(#,##0.0\);_(&quot;$&quot;* &quot;-&quot;??_);_(@_)"/>
    <numFmt numFmtId="179" formatCode="mm/dd/yy_)"/>
    <numFmt numFmtId="180" formatCode="0.0_);[Red]\(0.0\)"/>
    <numFmt numFmtId="181" formatCode="0_ "/>
    <numFmt numFmtId="182" formatCode="0.0_ "/>
    <numFmt numFmtId="183" formatCode="0.00_);[Red]\(0.00\)"/>
  </numFmts>
  <fonts count="105">
    <font>
      <sz val="12"/>
      <name val="宋体"/>
      <charset val="134"/>
    </font>
    <font>
      <sz val="11"/>
      <color theme="1"/>
      <name val="宋体"/>
      <family val="2"/>
      <charset val="134"/>
      <scheme val="minor"/>
    </font>
    <font>
      <sz val="11"/>
      <color theme="1"/>
      <name val="宋体"/>
      <family val="2"/>
      <charset val="134"/>
      <scheme val="minor"/>
    </font>
    <font>
      <sz val="10"/>
      <name val="Arial"/>
      <family val="2"/>
    </font>
    <font>
      <sz val="10"/>
      <name val="宋体"/>
      <family val="3"/>
      <charset val="134"/>
    </font>
    <font>
      <b/>
      <sz val="10"/>
      <color indexed="10"/>
      <name val="Arial"/>
      <family val="2"/>
    </font>
    <font>
      <b/>
      <sz val="10"/>
      <color indexed="8"/>
      <name val="Arial"/>
      <family val="2"/>
    </font>
    <font>
      <sz val="12"/>
      <name val="华文宋体"/>
      <family val="3"/>
      <charset val="134"/>
    </font>
    <font>
      <b/>
      <sz val="12"/>
      <name val="华文宋体"/>
      <family val="3"/>
      <charset val="134"/>
    </font>
    <font>
      <sz val="10"/>
      <name val="华文宋体"/>
      <family val="3"/>
      <charset val="134"/>
    </font>
    <font>
      <b/>
      <sz val="12"/>
      <name val="宋体"/>
      <family val="3"/>
      <charset val="134"/>
    </font>
    <font>
      <sz val="14"/>
      <color indexed="8"/>
      <name val="华文宋体"/>
      <family val="3"/>
      <charset val="134"/>
    </font>
    <font>
      <sz val="14"/>
      <name val="华文宋体"/>
      <family val="3"/>
      <charset val="134"/>
    </font>
    <font>
      <sz val="18"/>
      <color indexed="8"/>
      <name val="华文宋体"/>
      <family val="3"/>
      <charset val="134"/>
    </font>
    <font>
      <sz val="13"/>
      <name val="华文宋体"/>
      <family val="3"/>
      <charset val="134"/>
    </font>
    <font>
      <sz val="12"/>
      <name val="华文中宋"/>
      <family val="3"/>
      <charset val="134"/>
    </font>
    <font>
      <sz val="12"/>
      <color indexed="10"/>
      <name val="华文中宋"/>
      <family val="3"/>
      <charset val="134"/>
    </font>
    <font>
      <sz val="12"/>
      <color indexed="12"/>
      <name val="华文宋体"/>
      <family val="3"/>
      <charset val="134"/>
    </font>
    <font>
      <sz val="14"/>
      <color indexed="10"/>
      <name val="华文宋体"/>
      <family val="3"/>
      <charset val="134"/>
    </font>
    <font>
      <sz val="11"/>
      <name val="华文宋体"/>
      <family val="3"/>
      <charset val="134"/>
    </font>
    <font>
      <sz val="18"/>
      <name val="华文宋体"/>
      <family val="3"/>
      <charset val="134"/>
    </font>
    <font>
      <sz val="9"/>
      <name val="华文宋体"/>
      <family val="3"/>
      <charset val="134"/>
    </font>
    <font>
      <sz val="10.5"/>
      <name val="华文宋体"/>
      <family val="3"/>
      <charset val="134"/>
    </font>
    <font>
      <b/>
      <sz val="11"/>
      <name val="华文宋体"/>
      <family val="3"/>
      <charset val="134"/>
    </font>
    <font>
      <b/>
      <sz val="11"/>
      <color indexed="12"/>
      <name val="华文宋体"/>
      <family val="3"/>
      <charset val="134"/>
    </font>
    <font>
      <sz val="10"/>
      <color indexed="10"/>
      <name val="华文中宋"/>
      <family val="3"/>
      <charset val="134"/>
    </font>
    <font>
      <sz val="11"/>
      <name val="华文中宋"/>
      <family val="3"/>
      <charset val="134"/>
    </font>
    <font>
      <sz val="16"/>
      <name val="华文宋体"/>
      <family val="3"/>
      <charset val="134"/>
    </font>
    <font>
      <sz val="11"/>
      <name val="宋体"/>
      <family val="3"/>
      <charset val="134"/>
    </font>
    <font>
      <b/>
      <sz val="12"/>
      <name val="华文中宋"/>
      <family val="3"/>
      <charset val="134"/>
    </font>
    <font>
      <sz val="14"/>
      <name val="宋体"/>
      <family val="3"/>
      <charset val="134"/>
    </font>
    <font>
      <sz val="11"/>
      <color indexed="10"/>
      <name val="华文中宋"/>
      <family val="3"/>
      <charset val="134"/>
    </font>
    <font>
      <b/>
      <sz val="10"/>
      <name val="宋体"/>
      <family val="3"/>
      <charset val="134"/>
    </font>
    <font>
      <b/>
      <sz val="10"/>
      <name val="Arial"/>
      <family val="2"/>
    </font>
    <font>
      <b/>
      <sz val="12"/>
      <name val="Arial"/>
      <family val="2"/>
    </font>
    <font>
      <b/>
      <sz val="14"/>
      <name val="Arial"/>
      <family val="2"/>
    </font>
    <font>
      <sz val="10"/>
      <color indexed="10"/>
      <name val="宋体"/>
      <family val="3"/>
      <charset val="134"/>
    </font>
    <font>
      <sz val="20"/>
      <name val="宋体"/>
      <family val="3"/>
      <charset val="134"/>
    </font>
    <font>
      <b/>
      <sz val="20"/>
      <name val="黑体"/>
      <family val="3"/>
      <charset val="134"/>
    </font>
    <font>
      <b/>
      <sz val="12"/>
      <name val="黑体"/>
      <family val="3"/>
      <charset val="134"/>
    </font>
    <font>
      <sz val="8"/>
      <name val="仿宋体"/>
      <charset val="134"/>
    </font>
    <font>
      <sz val="10"/>
      <color indexed="8"/>
      <name val="宋体"/>
      <family val="3"/>
      <charset val="134"/>
    </font>
    <font>
      <b/>
      <sz val="10"/>
      <color indexed="8"/>
      <name val="黑体"/>
      <family val="3"/>
      <charset val="134"/>
    </font>
    <font>
      <sz val="10"/>
      <name val="Times New Roman"/>
      <family val="1"/>
    </font>
    <font>
      <sz val="8"/>
      <name val="Arial"/>
      <family val="2"/>
    </font>
    <font>
      <sz val="12"/>
      <name val="Times New Roman"/>
      <family val="1"/>
    </font>
    <font>
      <sz val="11"/>
      <color indexed="20"/>
      <name val="宋体"/>
      <family val="3"/>
      <charset val="134"/>
    </font>
    <font>
      <b/>
      <i/>
      <sz val="16"/>
      <name val="Helv"/>
      <family val="2"/>
    </font>
    <font>
      <b/>
      <sz val="20"/>
      <color indexed="8"/>
      <name val="黑体"/>
      <family val="3"/>
      <charset val="134"/>
    </font>
    <font>
      <sz val="11"/>
      <color indexed="8"/>
      <name val="宋体"/>
      <family val="3"/>
      <charset val="134"/>
    </font>
    <font>
      <sz val="11"/>
      <color indexed="17"/>
      <name val="宋体"/>
      <family val="3"/>
      <charset val="134"/>
    </font>
    <font>
      <sz val="11"/>
      <name val="蹈框"/>
      <charset val="134"/>
    </font>
    <font>
      <sz val="10"/>
      <name val="Helv"/>
      <family val="2"/>
    </font>
    <font>
      <sz val="11"/>
      <name val="ＭＳ Ｐゴシック"/>
      <charset val="134"/>
    </font>
    <font>
      <sz val="12"/>
      <name val="바탕체"/>
      <charset val="134"/>
    </font>
    <font>
      <b/>
      <sz val="10"/>
      <name val="华文宋体"/>
      <family val="3"/>
      <charset val="134"/>
    </font>
    <font>
      <b/>
      <sz val="11"/>
      <color indexed="10"/>
      <name val="宋体"/>
      <family val="3"/>
      <charset val="134"/>
    </font>
    <font>
      <b/>
      <sz val="9"/>
      <name val="宋体"/>
      <family val="3"/>
      <charset val="134"/>
    </font>
    <font>
      <sz val="9"/>
      <name val="宋体"/>
      <family val="3"/>
      <charset val="134"/>
    </font>
    <font>
      <sz val="12"/>
      <name val="宋体"/>
      <family val="3"/>
      <charset val="134"/>
    </font>
    <font>
      <sz val="11"/>
      <color theme="1"/>
      <name val="华文中宋"/>
      <family val="3"/>
      <charset val="134"/>
    </font>
    <font>
      <sz val="16"/>
      <color theme="1"/>
      <name val="华文宋体"/>
      <family val="3"/>
      <charset val="134"/>
    </font>
    <font>
      <sz val="13"/>
      <color theme="1"/>
      <name val="华文宋体"/>
      <family val="3"/>
      <charset val="134"/>
    </font>
    <font>
      <sz val="24"/>
      <color theme="1"/>
      <name val="华文宋体"/>
      <family val="3"/>
      <charset val="134"/>
    </font>
    <font>
      <sz val="14"/>
      <color theme="1"/>
      <name val="华文宋体"/>
      <family val="3"/>
      <charset val="134"/>
    </font>
    <font>
      <sz val="10"/>
      <color theme="1"/>
      <name val="华文宋体"/>
      <family val="3"/>
      <charset val="134"/>
    </font>
    <font>
      <vertAlign val="superscript"/>
      <sz val="10"/>
      <color theme="1"/>
      <name val="华文宋体"/>
      <family val="3"/>
      <charset val="134"/>
    </font>
    <font>
      <b/>
      <sz val="14"/>
      <color theme="1"/>
      <name val="华文宋体"/>
      <family val="3"/>
      <charset val="134"/>
    </font>
    <font>
      <b/>
      <vertAlign val="subscript"/>
      <sz val="14"/>
      <color theme="1"/>
      <name val="华文宋体"/>
      <family val="3"/>
      <charset val="134"/>
    </font>
    <font>
      <sz val="18"/>
      <color theme="1"/>
      <name val="华文宋体"/>
      <family val="3"/>
      <charset val="134"/>
    </font>
    <font>
      <sz val="12"/>
      <color theme="1"/>
      <name val="华文宋体"/>
      <family val="3"/>
      <charset val="134"/>
    </font>
    <font>
      <b/>
      <sz val="12"/>
      <color theme="1"/>
      <name val="华文宋体"/>
      <family val="3"/>
      <charset val="134"/>
    </font>
    <font>
      <b/>
      <sz val="13"/>
      <color theme="1"/>
      <name val="华文宋体"/>
      <family val="3"/>
      <charset val="134"/>
    </font>
    <font>
      <sz val="12"/>
      <color theme="1"/>
      <name val="华文中宋"/>
      <family val="3"/>
      <charset val="134"/>
    </font>
    <font>
      <sz val="11"/>
      <color theme="1"/>
      <name val="宋体"/>
      <family val="3"/>
      <charset val="134"/>
      <scheme val="minor"/>
    </font>
    <font>
      <b/>
      <sz val="12"/>
      <color theme="1"/>
      <name val="宋体"/>
      <family val="3"/>
      <charset val="134"/>
      <scheme val="minor"/>
    </font>
    <font>
      <b/>
      <sz val="12"/>
      <color theme="1"/>
      <name val="SimSun"/>
      <charset val="134"/>
    </font>
    <font>
      <sz val="12"/>
      <color theme="1"/>
      <name val="宋体"/>
      <family val="3"/>
      <charset val="134"/>
      <scheme val="minor"/>
    </font>
    <font>
      <sz val="10"/>
      <color rgb="FFFF0000"/>
      <name val="宋体"/>
      <family val="3"/>
      <charset val="134"/>
    </font>
    <font>
      <sz val="8"/>
      <name val="宋体"/>
      <family val="3"/>
      <charset val="134"/>
    </font>
    <font>
      <sz val="12"/>
      <name val="宋体"/>
      <family val="3"/>
      <charset val="134"/>
      <scheme val="minor"/>
    </font>
    <font>
      <sz val="9"/>
      <name val="宋体"/>
      <family val="3"/>
      <charset val="134"/>
      <scheme val="minor"/>
    </font>
    <font>
      <sz val="16"/>
      <name val="宋体"/>
      <family val="3"/>
      <charset val="134"/>
    </font>
    <font>
      <sz val="7"/>
      <name val="宋体"/>
      <family val="3"/>
      <charset val="134"/>
    </font>
    <font>
      <sz val="10"/>
      <color theme="1"/>
      <name val="宋体"/>
      <family val="3"/>
      <charset val="134"/>
      <scheme val="minor"/>
    </font>
    <font>
      <b/>
      <i/>
      <sz val="10"/>
      <name val="宋体"/>
      <family val="3"/>
      <charset val="134"/>
    </font>
    <font>
      <sz val="12"/>
      <color rgb="FFFF0000"/>
      <name val="华文宋体"/>
      <family val="3"/>
      <charset val="134"/>
    </font>
    <font>
      <sz val="11"/>
      <color rgb="FFFF0000"/>
      <name val="华文中宋"/>
      <family val="3"/>
      <charset val="134"/>
    </font>
    <font>
      <b/>
      <sz val="18"/>
      <color rgb="FFFF0000"/>
      <name val="宋体"/>
      <family val="3"/>
      <charset val="134"/>
      <scheme val="minor"/>
    </font>
    <font>
      <b/>
      <sz val="11"/>
      <color rgb="FFFF0000"/>
      <name val="华文中宋"/>
      <family val="3"/>
      <charset val="134"/>
    </font>
    <font>
      <sz val="22"/>
      <color rgb="FFFF0000"/>
      <name val="华文宋体"/>
      <family val="3"/>
      <charset val="134"/>
    </font>
    <font>
      <sz val="13"/>
      <color rgb="FFFF0000"/>
      <name val="华文宋体"/>
      <family val="3"/>
      <charset val="134"/>
    </font>
    <font>
      <sz val="10"/>
      <color rgb="FFFF0000"/>
      <name val="华文宋体"/>
      <family val="3"/>
      <charset val="134"/>
    </font>
    <font>
      <sz val="12"/>
      <color rgb="FFFF0000"/>
      <name val="华文中宋"/>
      <family val="3"/>
      <charset val="134"/>
    </font>
    <font>
      <sz val="14"/>
      <color rgb="FFFF0000"/>
      <name val="华文宋体"/>
      <family val="3"/>
      <charset val="134"/>
    </font>
    <font>
      <sz val="12"/>
      <color indexed="10"/>
      <name val="华文宋体"/>
      <family val="3"/>
      <charset val="134"/>
    </font>
    <font>
      <b/>
      <sz val="12"/>
      <color rgb="FFFF0000"/>
      <name val="华文宋体"/>
      <family val="3"/>
      <charset val="134"/>
    </font>
    <font>
      <b/>
      <sz val="11"/>
      <color rgb="FFFF0000"/>
      <name val="华文宋体"/>
      <family val="3"/>
      <charset val="134"/>
    </font>
    <font>
      <b/>
      <sz val="10"/>
      <color rgb="FFFF0000"/>
      <name val="华文宋体"/>
      <family val="3"/>
      <charset val="134"/>
    </font>
    <font>
      <b/>
      <sz val="12"/>
      <color indexed="10"/>
      <name val="华文宋体"/>
      <family val="3"/>
      <charset val="134"/>
    </font>
    <font>
      <b/>
      <sz val="14"/>
      <color indexed="12"/>
      <name val="华文宋体"/>
      <family val="3"/>
      <charset val="134"/>
    </font>
    <font>
      <sz val="12"/>
      <color rgb="FFFF0000"/>
      <name val="宋体"/>
      <family val="3"/>
      <charset val="134"/>
    </font>
    <font>
      <sz val="18"/>
      <color rgb="FFFF0000"/>
      <name val="华文宋体"/>
      <family val="3"/>
      <charset val="134"/>
    </font>
    <font>
      <sz val="18"/>
      <color rgb="FFFF0000"/>
      <name val="宋体"/>
      <family val="3"/>
      <charset val="134"/>
    </font>
    <font>
      <sz val="10"/>
      <name val="宋体"/>
      <charset val="134"/>
    </font>
  </fonts>
  <fills count="1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rgb="FFFFFF00"/>
        <bgColor indexed="64"/>
      </patternFill>
    </fill>
    <fill>
      <patternFill patternType="solid">
        <fgColor indexed="50"/>
        <bgColor indexed="64"/>
      </patternFill>
    </fill>
    <fill>
      <patternFill patternType="solid">
        <fgColor indexed="9"/>
        <bgColor indexed="64"/>
      </patternFill>
    </fill>
    <fill>
      <patternFill patternType="gray0625">
        <bgColor indexed="27"/>
      </patternFill>
    </fill>
    <fill>
      <patternFill patternType="solid">
        <fgColor indexed="45"/>
        <bgColor indexed="64"/>
      </patternFill>
    </fill>
    <fill>
      <patternFill patternType="solid">
        <fgColor indexed="22"/>
        <bgColor indexed="64"/>
      </patternFill>
    </fill>
  </fills>
  <borders count="9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double">
        <color auto="1"/>
      </left>
      <right style="thin">
        <color auto="1"/>
      </right>
      <top/>
      <bottom style="thin">
        <color auto="1"/>
      </bottom>
      <diagonal/>
    </border>
    <border>
      <left/>
      <right/>
      <top/>
      <bottom style="thin">
        <color auto="1"/>
      </bottom>
      <diagonal/>
    </border>
    <border>
      <left style="double">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double">
        <color auto="1"/>
      </left>
      <right/>
      <top style="double">
        <color auto="1"/>
      </top>
      <bottom style="thin">
        <color auto="1"/>
      </bottom>
      <diagonal/>
    </border>
    <border>
      <left style="double">
        <color auto="1"/>
      </left>
      <right style="thin">
        <color auto="1"/>
      </right>
      <top style="thin">
        <color auto="1"/>
      </top>
      <bottom/>
      <diagonal/>
    </border>
    <border>
      <left style="double">
        <color auto="1"/>
      </left>
      <right/>
      <top style="thin">
        <color auto="1"/>
      </top>
      <bottom/>
      <diagonal/>
    </border>
    <border>
      <left style="thin">
        <color auto="1"/>
      </left>
      <right/>
      <top style="double">
        <color auto="1"/>
      </top>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right style="double">
        <color auto="1"/>
      </right>
      <top style="thin">
        <color auto="1"/>
      </top>
      <bottom/>
      <diagonal/>
    </border>
    <border>
      <left/>
      <right style="double">
        <color auto="1"/>
      </right>
      <top/>
      <bottom style="double">
        <color auto="1"/>
      </bottom>
      <diagonal/>
    </border>
    <border>
      <left/>
      <right style="thin">
        <color auto="1"/>
      </right>
      <top/>
      <bottom style="double">
        <color auto="1"/>
      </bottom>
      <diagonal/>
    </border>
    <border>
      <left style="thin">
        <color auto="1"/>
      </left>
      <right style="double">
        <color auto="1"/>
      </right>
      <top style="thin">
        <color auto="1"/>
      </top>
      <bottom style="double">
        <color auto="1"/>
      </bottom>
      <diagonal/>
    </border>
    <border>
      <left/>
      <right style="double">
        <color auto="1"/>
      </right>
      <top style="thin">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double">
        <color auto="1"/>
      </top>
      <bottom/>
      <diagonal/>
    </border>
    <border>
      <left/>
      <right style="double">
        <color auto="1"/>
      </right>
      <top style="double">
        <color auto="1"/>
      </top>
      <bottom style="thin">
        <color auto="1"/>
      </bottom>
      <diagonal/>
    </border>
    <border>
      <left/>
      <right style="double">
        <color auto="1"/>
      </right>
      <top/>
      <bottom style="thin">
        <color auto="1"/>
      </bottom>
      <diagonal/>
    </border>
    <border>
      <left/>
      <right style="double">
        <color auto="1"/>
      </right>
      <top style="thin">
        <color auto="1"/>
      </top>
      <bottom style="double">
        <color auto="1"/>
      </bottom>
      <diagonal/>
    </border>
    <border>
      <left/>
      <right style="double">
        <color auto="1"/>
      </right>
      <top style="double">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right style="dotted">
        <color indexed="12"/>
      </right>
      <top style="thin">
        <color auto="1"/>
      </top>
      <bottom/>
      <diagonal/>
    </border>
    <border>
      <left style="dotted">
        <color indexed="12"/>
      </left>
      <right/>
      <top style="dotted">
        <color indexed="12"/>
      </top>
      <bottom/>
      <diagonal/>
    </border>
    <border>
      <left/>
      <right style="dotted">
        <color indexed="12"/>
      </right>
      <top style="dotted">
        <color indexed="12"/>
      </top>
      <bottom/>
      <diagonal/>
    </border>
    <border>
      <left/>
      <right style="dotted">
        <color indexed="12"/>
      </right>
      <top/>
      <bottom style="thin">
        <color auto="1"/>
      </bottom>
      <diagonal/>
    </border>
    <border>
      <left style="dotted">
        <color indexed="12"/>
      </left>
      <right/>
      <top/>
      <bottom style="dotted">
        <color indexed="12"/>
      </bottom>
      <diagonal/>
    </border>
    <border>
      <left/>
      <right style="dotted">
        <color indexed="12"/>
      </right>
      <top/>
      <bottom style="dotted">
        <color indexed="12"/>
      </bottom>
      <diagonal/>
    </border>
    <border>
      <left style="dotted">
        <color indexed="12"/>
      </left>
      <right/>
      <top style="dotted">
        <color indexed="12"/>
      </top>
      <bottom style="dotted">
        <color indexed="12"/>
      </bottom>
      <diagonal/>
    </border>
    <border>
      <left/>
      <right style="dotted">
        <color indexed="12"/>
      </right>
      <top style="dotted">
        <color indexed="12"/>
      </top>
      <bottom style="dotted">
        <color indexed="12"/>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style="double">
        <color auto="1"/>
      </left>
      <right/>
      <top/>
      <bottom style="thin">
        <color auto="1"/>
      </bottom>
      <diagonal/>
    </border>
    <border>
      <left/>
      <right style="double">
        <color auto="1"/>
      </right>
      <top/>
      <bottom/>
      <diagonal/>
    </border>
    <border>
      <left style="double">
        <color auto="1"/>
      </left>
      <right/>
      <top/>
      <bottom style="double">
        <color auto="1"/>
      </bottom>
      <diagonal/>
    </border>
    <border>
      <left style="thin">
        <color auto="1"/>
      </left>
      <right style="double">
        <color auto="1"/>
      </right>
      <top style="thin">
        <color auto="1"/>
      </top>
      <bottom/>
      <diagonal/>
    </border>
    <border>
      <left style="double">
        <color auto="1"/>
      </left>
      <right/>
      <top/>
      <bottom/>
      <diagonal/>
    </border>
    <border diagonalUp="1">
      <left style="thin">
        <color auto="1"/>
      </left>
      <right style="thin">
        <color auto="1"/>
      </right>
      <top style="thin">
        <color auto="1"/>
      </top>
      <bottom style="thin">
        <color auto="1"/>
      </bottom>
      <diagonal style="thin">
        <color auto="1"/>
      </diagonal>
    </border>
  </borders>
  <cellStyleXfs count="46">
    <xf numFmtId="0" fontId="0" fillId="0" borderId="0">
      <alignment vertical="center"/>
    </xf>
    <xf numFmtId="10" fontId="44" fillId="8" borderId="7" applyNumberFormat="0" applyBorder="0" applyAlignment="0" applyProtection="0"/>
    <xf numFmtId="49" fontId="42" fillId="8" borderId="0">
      <alignment horizontal="center" vertical="center"/>
    </xf>
    <xf numFmtId="49" fontId="41" fillId="8" borderId="0">
      <alignment horizontal="right" vertical="center"/>
    </xf>
    <xf numFmtId="49" fontId="41" fillId="8" borderId="0">
      <alignment horizontal="left" vertical="center"/>
    </xf>
    <xf numFmtId="0" fontId="59" fillId="0" borderId="0"/>
    <xf numFmtId="49" fontId="41" fillId="8" borderId="0">
      <alignment horizontal="left" vertical="top"/>
    </xf>
    <xf numFmtId="49" fontId="41" fillId="8" borderId="0">
      <alignment horizontal="right" vertical="top"/>
    </xf>
    <xf numFmtId="10" fontId="3" fillId="0" borderId="0" applyFont="0" applyFill="0" applyBorder="0" applyAlignment="0" applyProtection="0"/>
    <xf numFmtId="0" fontId="43" fillId="0" borderId="0"/>
    <xf numFmtId="49" fontId="41" fillId="8" borderId="0">
      <alignment horizontal="center" vertical="center"/>
    </xf>
    <xf numFmtId="0" fontId="40" fillId="0" borderId="0" applyNumberFormat="0" applyFill="0" applyBorder="0" applyAlignment="0" applyProtection="0"/>
    <xf numFmtId="0" fontId="45" fillId="0" borderId="0"/>
    <xf numFmtId="38" fontId="44" fillId="11" borderId="0" applyNumberFormat="0" applyBorder="0" applyAlignment="0" applyProtection="0"/>
    <xf numFmtId="0" fontId="47" fillId="0" borderId="0"/>
    <xf numFmtId="49" fontId="48" fillId="8" borderId="0">
      <alignment horizontal="center" vertical="center"/>
    </xf>
    <xf numFmtId="0" fontId="46" fillId="10" borderId="0" applyNumberFormat="0" applyBorder="0" applyAlignment="0" applyProtection="0">
      <alignment vertical="center"/>
    </xf>
    <xf numFmtId="0" fontId="59" fillId="0" borderId="0">
      <alignment vertical="center"/>
    </xf>
    <xf numFmtId="0" fontId="49" fillId="0" borderId="0">
      <alignment vertical="center"/>
    </xf>
    <xf numFmtId="0" fontId="59" fillId="0" borderId="0">
      <alignment vertical="center"/>
    </xf>
    <xf numFmtId="0" fontId="50" fillId="2" borderId="0" applyNumberFormat="0" applyBorder="0" applyAlignment="0" applyProtection="0">
      <alignment vertical="center"/>
    </xf>
    <xf numFmtId="176" fontId="59" fillId="0" borderId="0" applyFont="0" applyFill="0" applyBorder="0" applyAlignment="0" applyProtection="0"/>
    <xf numFmtId="177" fontId="59" fillId="0" borderId="0" applyFont="0" applyFill="0" applyBorder="0" applyAlignment="0" applyProtection="0"/>
    <xf numFmtId="178" fontId="59" fillId="0" borderId="0" applyFont="0" applyFill="0" applyBorder="0" applyAlignment="0" applyProtection="0"/>
    <xf numFmtId="179" fontId="59" fillId="0" borderId="0" applyFont="0" applyFill="0" applyBorder="0" applyAlignment="0" applyProtection="0"/>
    <xf numFmtId="0" fontId="43" fillId="0" borderId="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0" fontId="51" fillId="0" borderId="0"/>
    <xf numFmtId="0" fontId="52" fillId="0" borderId="0"/>
    <xf numFmtId="38" fontId="53" fillId="0" borderId="0" applyFont="0" applyFill="0" applyBorder="0" applyAlignment="0" applyProtection="0"/>
    <xf numFmtId="4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3" fillId="0" borderId="0"/>
    <xf numFmtId="0" fontId="74" fillId="0" borderId="0">
      <alignment vertical="center"/>
    </xf>
    <xf numFmtId="49" fontId="43" fillId="0" borderId="0" applyProtection="0">
      <alignment horizontal="left"/>
    </xf>
    <xf numFmtId="0" fontId="59" fillId="0" borderId="0">
      <alignment vertical="center"/>
    </xf>
    <xf numFmtId="0" fontId="59" fillId="0" borderId="0">
      <alignment vertical="center"/>
    </xf>
    <xf numFmtId="0" fontId="77" fillId="0" borderId="0">
      <alignment vertical="center"/>
    </xf>
    <xf numFmtId="0" fontId="2" fillId="0" borderId="0">
      <alignment vertical="center"/>
    </xf>
    <xf numFmtId="0" fontId="59" fillId="0" borderId="0"/>
    <xf numFmtId="0" fontId="1" fillId="0" borderId="0">
      <alignment vertical="center"/>
    </xf>
  </cellStyleXfs>
  <cellXfs count="937">
    <xf numFmtId="0" fontId="0" fillId="0" borderId="0" xfId="0">
      <alignment vertical="center"/>
    </xf>
    <xf numFmtId="0" fontId="3" fillId="0" borderId="0" xfId="37"/>
    <xf numFmtId="0" fontId="4" fillId="2" borderId="0" xfId="37" applyFont="1" applyFill="1"/>
    <xf numFmtId="0" fontId="0" fillId="0" borderId="0" xfId="0" applyProtection="1">
      <alignment vertical="center"/>
      <protection hidden="1"/>
    </xf>
    <xf numFmtId="0" fontId="3" fillId="2" borderId="0" xfId="37" applyFill="1"/>
    <xf numFmtId="0" fontId="3" fillId="3" borderId="1" xfId="37" applyFill="1" applyBorder="1"/>
    <xf numFmtId="0" fontId="5" fillId="4" borderId="2" xfId="37" applyFont="1" applyFill="1" applyBorder="1" applyAlignment="1">
      <alignment horizontal="center"/>
    </xf>
    <xf numFmtId="0" fontId="6" fillId="5" borderId="3" xfId="37" applyFont="1" applyFill="1" applyBorder="1" applyAlignment="1">
      <alignment horizontal="center"/>
    </xf>
    <xf numFmtId="0" fontId="5" fillId="4" borderId="3" xfId="37" applyFont="1" applyFill="1" applyBorder="1" applyAlignment="1">
      <alignment horizontal="center"/>
    </xf>
    <xf numFmtId="0" fontId="5" fillId="4" borderId="4" xfId="37" applyFont="1" applyFill="1" applyBorder="1" applyAlignment="1">
      <alignment horizontal="center"/>
    </xf>
    <xf numFmtId="0" fontId="3" fillId="3" borderId="5" xfId="37" applyFill="1" applyBorder="1"/>
    <xf numFmtId="0" fontId="59" fillId="0" borderId="0" xfId="5"/>
    <xf numFmtId="0" fontId="3" fillId="3" borderId="6" xfId="37" applyFill="1" applyBorder="1"/>
    <xf numFmtId="0" fontId="7" fillId="0" borderId="0" xfId="19" applyFont="1" applyProtection="1">
      <alignment vertical="center"/>
      <protection hidden="1"/>
    </xf>
    <xf numFmtId="0" fontId="7" fillId="0" borderId="0" xfId="19" applyFont="1" applyAlignment="1" applyProtection="1">
      <alignment horizontal="center" vertical="center"/>
      <protection hidden="1"/>
    </xf>
    <xf numFmtId="0" fontId="8" fillId="0" borderId="7" xfId="19" applyFont="1" applyBorder="1" applyAlignment="1" applyProtection="1">
      <alignment horizontal="center" vertical="center"/>
      <protection hidden="1"/>
    </xf>
    <xf numFmtId="0" fontId="9" fillId="0" borderId="0" xfId="19" applyFont="1" applyAlignment="1" applyProtection="1">
      <alignment horizontal="center" vertical="center"/>
      <protection hidden="1"/>
    </xf>
    <xf numFmtId="0" fontId="8" fillId="0" borderId="7" xfId="19" applyFont="1" applyBorder="1" applyAlignment="1" applyProtection="1">
      <alignment horizontal="center" vertical="center" wrapText="1"/>
      <protection hidden="1"/>
    </xf>
    <xf numFmtId="0" fontId="7" fillId="0" borderId="7" xfId="19" applyFont="1" applyBorder="1" applyAlignment="1" applyProtection="1">
      <alignment horizontal="center" vertical="center"/>
      <protection hidden="1"/>
    </xf>
    <xf numFmtId="0" fontId="0" fillId="0" borderId="7" xfId="0" applyBorder="1" applyAlignment="1">
      <alignment horizontal="center" vertical="center"/>
    </xf>
    <xf numFmtId="0" fontId="15" fillId="0" borderId="7" xfId="0" applyFont="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1" fillId="0" borderId="0" xfId="0" applyFont="1" applyAlignment="1" applyProtection="1">
      <alignment vertical="center" shrinkToFit="1"/>
      <protection locked="0" hidden="1"/>
    </xf>
    <xf numFmtId="0" fontId="14" fillId="0" borderId="7" xfId="0" applyFont="1" applyBorder="1" applyAlignment="1" applyProtection="1">
      <alignment horizontal="center" vertical="center" wrapText="1"/>
      <protection locked="0" hidden="1"/>
    </xf>
    <xf numFmtId="0" fontId="7" fillId="0" borderId="0" xfId="0" applyFont="1" applyAlignment="1" applyProtection="1">
      <alignment vertical="center" shrinkToFit="1"/>
      <protection hidden="1"/>
    </xf>
    <xf numFmtId="0" fontId="7" fillId="0" borderId="0" xfId="0" applyFont="1" applyAlignment="1" applyProtection="1">
      <alignment horizontal="center" vertical="center"/>
      <protection hidden="1"/>
    </xf>
    <xf numFmtId="0" fontId="7" fillId="0" borderId="0" xfId="0" applyFont="1" applyAlignment="1" applyProtection="1">
      <alignment vertical="center" wrapText="1"/>
      <protection hidden="1"/>
    </xf>
    <xf numFmtId="0" fontId="7" fillId="0" borderId="0" xfId="0" applyFont="1" applyProtection="1">
      <alignment vertical="center"/>
      <protection hidden="1"/>
    </xf>
    <xf numFmtId="0" fontId="7" fillId="0" borderId="7" xfId="0" applyFont="1" applyFill="1" applyBorder="1" applyAlignment="1" applyProtection="1">
      <alignment horizontal="center" vertical="center" wrapText="1"/>
      <protection locked="0" hidden="1"/>
    </xf>
    <xf numFmtId="0" fontId="7" fillId="0" borderId="0" xfId="0" applyFont="1" applyProtection="1">
      <alignment vertical="center"/>
      <protection locked="0" hidden="1"/>
    </xf>
    <xf numFmtId="0" fontId="12" fillId="0" borderId="0" xfId="0" applyFont="1" applyProtection="1">
      <alignment vertical="center"/>
      <protection locked="0" hidden="1"/>
    </xf>
    <xf numFmtId="0" fontId="12" fillId="0" borderId="0" xfId="0" applyFont="1" applyAlignment="1" applyProtection="1">
      <alignment horizontal="center" vertical="center"/>
      <protection locked="0" hidden="1"/>
    </xf>
    <xf numFmtId="0" fontId="14" fillId="0" borderId="0" xfId="0" applyFont="1" applyProtection="1">
      <alignment vertical="center"/>
      <protection locked="0" hidden="1"/>
    </xf>
    <xf numFmtId="0" fontId="7" fillId="0" borderId="0" xfId="0" applyFont="1" applyAlignment="1" applyProtection="1">
      <alignment vertical="center" wrapText="1"/>
      <protection locked="0" hidden="1"/>
    </xf>
    <xf numFmtId="0" fontId="7" fillId="0" borderId="0" xfId="0" applyFont="1" applyAlignment="1" applyProtection="1">
      <alignment horizontal="center" vertical="center"/>
      <protection locked="0" hidden="1"/>
    </xf>
    <xf numFmtId="0" fontId="22" fillId="0" borderId="0" xfId="0" applyFont="1" applyAlignment="1" applyProtection="1">
      <alignment horizontal="justify" vertical="center"/>
      <protection locked="0" hidden="1"/>
    </xf>
    <xf numFmtId="0" fontId="11" fillId="0" borderId="0" xfId="0" applyFont="1" applyFill="1" applyAlignment="1" applyProtection="1">
      <alignment vertical="center" shrinkToFit="1"/>
      <protection hidden="1"/>
    </xf>
    <xf numFmtId="0" fontId="12" fillId="0" borderId="0" xfId="0" applyFont="1" applyFill="1" applyProtection="1">
      <alignment vertical="center"/>
      <protection hidden="1"/>
    </xf>
    <xf numFmtId="0" fontId="7" fillId="0" borderId="0" xfId="0" applyFont="1" applyFill="1" applyProtection="1">
      <alignment vertical="center"/>
      <protection hidden="1"/>
    </xf>
    <xf numFmtId="0" fontId="7" fillId="0" borderId="0" xfId="0" applyFont="1" applyFill="1" applyAlignment="1" applyProtection="1">
      <alignment vertical="center" wrapText="1"/>
      <protection hidden="1"/>
    </xf>
    <xf numFmtId="0" fontId="15" fillId="0" borderId="21" xfId="0" applyFont="1" applyFill="1" applyBorder="1" applyAlignment="1" applyProtection="1">
      <alignment horizontal="center" vertical="center" wrapText="1"/>
      <protection locked="0" hidden="1"/>
    </xf>
    <xf numFmtId="0" fontId="7" fillId="0" borderId="0" xfId="0" applyFont="1" applyFill="1" applyAlignment="1" applyProtection="1">
      <alignment horizontal="center" vertical="center"/>
      <protection hidden="1"/>
    </xf>
    <xf numFmtId="0" fontId="16" fillId="0" borderId="28" xfId="0" applyFont="1" applyFill="1" applyBorder="1" applyAlignment="1" applyProtection="1">
      <alignment horizontal="center" vertical="center" wrapText="1"/>
      <protection locked="0" hidden="1"/>
    </xf>
    <xf numFmtId="0" fontId="15" fillId="0" borderId="28" xfId="0" applyFont="1" applyFill="1" applyBorder="1" applyAlignment="1" applyProtection="1">
      <alignment horizontal="center" vertical="center" wrapText="1"/>
      <protection locked="0" hidden="1"/>
    </xf>
    <xf numFmtId="0" fontId="25" fillId="0" borderId="44" xfId="0" applyFont="1" applyFill="1" applyBorder="1" applyAlignment="1" applyProtection="1">
      <alignment horizontal="center" vertical="center" wrapText="1"/>
      <protection locked="0" hidden="1"/>
    </xf>
    <xf numFmtId="0" fontId="18" fillId="0" borderId="0" xfId="0" applyFont="1" applyFill="1" applyBorder="1" applyAlignment="1" applyProtection="1">
      <alignment horizontal="center" vertical="center" shrinkToFit="1"/>
      <protection locked="0" hidden="1"/>
    </xf>
    <xf numFmtId="0" fontId="11" fillId="0" borderId="0" xfId="0" applyFont="1" applyFill="1" applyBorder="1" applyAlignment="1" applyProtection="1">
      <alignment horizontal="left" vertical="center" shrinkToFit="1"/>
      <protection locked="0" hidden="1"/>
    </xf>
    <xf numFmtId="0" fontId="21" fillId="0" borderId="0" xfId="0" applyFont="1" applyProtection="1">
      <alignment vertical="center"/>
      <protection hidden="1"/>
    </xf>
    <xf numFmtId="0" fontId="7" fillId="0" borderId="0" xfId="0" applyFont="1" applyAlignment="1" applyProtection="1">
      <alignment horizontal="right" vertical="center"/>
      <protection hidden="1"/>
    </xf>
    <xf numFmtId="0" fontId="7" fillId="7" borderId="0" xfId="0" applyFont="1" applyFill="1" applyProtection="1">
      <alignment vertical="center"/>
      <protection hidden="1"/>
    </xf>
    <xf numFmtId="0" fontId="9" fillId="0" borderId="19" xfId="0" applyFont="1" applyBorder="1" applyAlignment="1" applyProtection="1">
      <alignment horizontal="center" vertical="center" shrinkToFit="1"/>
      <protection locked="0" hidden="1"/>
    </xf>
    <xf numFmtId="0" fontId="9" fillId="0" borderId="28" xfId="0" applyFont="1" applyBorder="1" applyAlignment="1" applyProtection="1">
      <alignment horizontal="center" vertical="center" wrapText="1"/>
      <protection locked="0" hidden="1"/>
    </xf>
    <xf numFmtId="0" fontId="9" fillId="0" borderId="40" xfId="0" applyFont="1" applyBorder="1" applyAlignment="1" applyProtection="1">
      <alignment horizontal="center" vertical="center" wrapText="1"/>
      <protection locked="0" hidden="1"/>
    </xf>
    <xf numFmtId="0" fontId="9" fillId="0" borderId="5"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9" fillId="0" borderId="7" xfId="0" applyFont="1" applyBorder="1" applyAlignment="1" applyProtection="1">
      <alignment horizontal="center" vertical="center" wrapText="1"/>
      <protection locked="0" hidden="1"/>
    </xf>
    <xf numFmtId="0" fontId="9" fillId="0" borderId="53" xfId="0" applyFont="1" applyBorder="1" applyAlignment="1" applyProtection="1">
      <alignment horizontal="center" vertical="center" wrapText="1"/>
      <protection locked="0" hidden="1"/>
    </xf>
    <xf numFmtId="0" fontId="9" fillId="0" borderId="38" xfId="0" applyFont="1" applyBorder="1" applyAlignment="1" applyProtection="1">
      <alignment horizontal="center" vertical="center" wrapText="1"/>
      <protection locked="0" hidden="1"/>
    </xf>
    <xf numFmtId="0" fontId="7" fillId="0" borderId="0" xfId="0" applyFont="1" applyAlignment="1" applyProtection="1">
      <alignment horizontal="left" vertical="center"/>
      <protection hidden="1"/>
    </xf>
    <xf numFmtId="0" fontId="7" fillId="0" borderId="0" xfId="0" applyFont="1" applyBorder="1" applyProtection="1">
      <alignment vertical="center"/>
      <protection hidden="1"/>
    </xf>
    <xf numFmtId="0" fontId="26" fillId="0" borderId="0" xfId="0" applyFont="1" applyFill="1" applyBorder="1" applyAlignment="1" applyProtection="1">
      <alignment vertical="center"/>
      <protection locked="0" hidden="1"/>
    </xf>
    <xf numFmtId="0" fontId="26" fillId="0" borderId="0" xfId="0" applyFont="1" applyFill="1" applyBorder="1" applyAlignment="1" applyProtection="1">
      <alignment vertical="center" wrapText="1"/>
      <protection locked="0" hidden="1"/>
    </xf>
    <xf numFmtId="0" fontId="7" fillId="7" borderId="0" xfId="0" applyFont="1" applyFill="1" applyAlignment="1" applyProtection="1">
      <alignment vertical="center" shrinkToFit="1"/>
      <protection hidden="1"/>
    </xf>
    <xf numFmtId="0" fontId="21" fillId="7" borderId="0" xfId="0" applyFont="1" applyFill="1" applyProtection="1">
      <alignment vertical="center"/>
      <protection hidden="1"/>
    </xf>
    <xf numFmtId="0" fontId="11" fillId="0" borderId="0" xfId="0" applyFont="1" applyBorder="1" applyAlignment="1" applyProtection="1">
      <alignment horizontal="center" vertical="center" shrinkToFit="1"/>
      <protection locked="0" hidden="1"/>
    </xf>
    <xf numFmtId="0" fontId="12" fillId="0" borderId="7" xfId="0" applyFont="1" applyBorder="1" applyAlignment="1" applyProtection="1">
      <alignment horizontal="center" vertical="center" shrinkToFit="1"/>
      <protection locked="0" hidden="1"/>
    </xf>
    <xf numFmtId="0" fontId="11" fillId="0" borderId="0" xfId="0" applyFont="1" applyBorder="1" applyAlignment="1" applyProtection="1">
      <alignment vertical="center" shrinkToFit="1"/>
      <protection locked="0" hidden="1"/>
    </xf>
    <xf numFmtId="0" fontId="27" fillId="0" borderId="0" xfId="0" applyFont="1" applyAlignment="1" applyProtection="1">
      <alignment vertical="center" wrapText="1"/>
      <protection hidden="1"/>
    </xf>
    <xf numFmtId="0" fontId="12" fillId="0" borderId="0" xfId="0"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5" borderId="0" xfId="0" applyFont="1" applyFill="1" applyAlignment="1" applyProtection="1">
      <alignment vertical="center" wrapText="1"/>
      <protection hidden="1"/>
    </xf>
    <xf numFmtId="180" fontId="7" fillId="0" borderId="0" xfId="0" applyNumberFormat="1" applyFont="1" applyAlignment="1" applyProtection="1">
      <alignment vertical="center" wrapText="1"/>
      <protection hidden="1"/>
    </xf>
    <xf numFmtId="0" fontId="0" fillId="0" borderId="0" xfId="0" applyFont="1" applyAlignment="1" applyProtection="1">
      <alignment vertical="center" wrapText="1"/>
      <protection locked="0" hidden="1"/>
    </xf>
    <xf numFmtId="0" fontId="28" fillId="0" borderId="0" xfId="0" applyFont="1" applyAlignment="1" applyProtection="1">
      <alignment vertical="center" wrapText="1"/>
      <protection locked="0" hidden="1"/>
    </xf>
    <xf numFmtId="0" fontId="28" fillId="0" borderId="0" xfId="0" applyFont="1" applyFill="1" applyAlignment="1" applyProtection="1">
      <alignment vertical="center" wrapText="1"/>
      <protection locked="0" hidden="1"/>
    </xf>
    <xf numFmtId="0" fontId="0" fillId="0" borderId="0" xfId="0" applyAlignment="1" applyProtection="1">
      <alignment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5" xfId="0" applyFont="1" applyBorder="1" applyAlignment="1" applyProtection="1">
      <alignment horizontal="center" vertical="center" wrapText="1"/>
      <protection locked="0" hidden="1"/>
    </xf>
    <xf numFmtId="0" fontId="0" fillId="0" borderId="0" xfId="0" applyAlignment="1" applyProtection="1">
      <alignment horizontal="left" vertical="center" wrapText="1"/>
      <protection locked="0" hidden="1"/>
    </xf>
    <xf numFmtId="0" fontId="26" fillId="0" borderId="7" xfId="0" applyFont="1" applyFill="1" applyBorder="1" applyAlignment="1" applyProtection="1">
      <alignment horizontal="center" vertical="center" wrapText="1"/>
      <protection locked="0" hidden="1"/>
    </xf>
    <xf numFmtId="0" fontId="26" fillId="0" borderId="7" xfId="0" applyFont="1" applyFill="1" applyBorder="1" applyAlignment="1" applyProtection="1">
      <alignment vertical="center" wrapText="1"/>
      <protection locked="0" hidden="1"/>
    </xf>
    <xf numFmtId="0" fontId="15" fillId="0" borderId="38" xfId="0" applyFont="1" applyBorder="1" applyAlignment="1" applyProtection="1">
      <alignment horizontal="center" vertical="center" wrapText="1"/>
      <protection locked="0" hidden="1"/>
    </xf>
    <xf numFmtId="0" fontId="0" fillId="0" borderId="0" xfId="0" applyFill="1" applyBorder="1" applyAlignment="1">
      <alignment horizontal="center"/>
    </xf>
    <xf numFmtId="0" fontId="35" fillId="0" borderId="0" xfId="0" applyFont="1" applyFill="1" applyBorder="1" applyAlignment="1">
      <alignment horizontal="centerContinuous"/>
    </xf>
    <xf numFmtId="0" fontId="34" fillId="0" borderId="0" xfId="0" applyFont="1" applyFill="1" applyBorder="1" applyAlignment="1">
      <alignment horizontal="centerContinuous" vertical="top"/>
    </xf>
    <xf numFmtId="0" fontId="32" fillId="0" borderId="0" xfId="0" applyFont="1" applyFill="1" applyBorder="1" applyAlignment="1"/>
    <xf numFmtId="0" fontId="32" fillId="0" borderId="0" xfId="0" applyFont="1" applyFill="1" applyBorder="1" applyAlignment="1">
      <alignment horizont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0" fillId="0" borderId="0" xfId="0" applyFill="1" applyBorder="1" applyAlignment="1">
      <alignment horizontal="centerContinuous"/>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36" fillId="0" borderId="66"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67" xfId="0" applyFont="1" applyFill="1" applyBorder="1" applyAlignment="1">
      <alignment vertical="center" wrapText="1"/>
    </xf>
    <xf numFmtId="0" fontId="4" fillId="0" borderId="68"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69" xfId="0" applyFont="1" applyFill="1" applyBorder="1" applyAlignment="1">
      <alignment vertical="center" wrapText="1"/>
    </xf>
    <xf numFmtId="0" fontId="4" fillId="0" borderId="69" xfId="0" applyFont="1" applyFill="1" applyBorder="1" applyAlignment="1">
      <alignment vertical="center"/>
    </xf>
    <xf numFmtId="0" fontId="4" fillId="0" borderId="70" xfId="0" applyFont="1" applyFill="1" applyBorder="1" applyAlignment="1">
      <alignment horizontal="center" vertical="center"/>
    </xf>
    <xf numFmtId="0" fontId="4" fillId="0" borderId="71" xfId="0" applyFont="1" applyFill="1" applyBorder="1" applyAlignment="1"/>
    <xf numFmtId="0" fontId="0" fillId="0" borderId="0" xfId="0" applyFill="1" applyBorder="1" applyAlignment="1"/>
    <xf numFmtId="0" fontId="10" fillId="0" borderId="0" xfId="0" applyFont="1" applyFill="1" applyBorder="1" applyAlignment="1">
      <alignment horizontal="left" vertical="center"/>
    </xf>
    <xf numFmtId="0" fontId="35" fillId="0" borderId="0" xfId="0" applyFont="1" applyFill="1" applyBorder="1" applyAlignment="1">
      <alignment horizontal="centerContinuous" vertical="top"/>
    </xf>
    <xf numFmtId="0" fontId="0" fillId="0" borderId="0" xfId="0" applyFill="1" applyBorder="1" applyAlignment="1">
      <alignment horizontal="centerContinuous" vertical="top"/>
    </xf>
    <xf numFmtId="0" fontId="32" fillId="0" borderId="0" xfId="0" applyFont="1" applyFill="1" applyBorder="1" applyAlignment="1">
      <alignment horizontal="center" vertical="center"/>
    </xf>
    <xf numFmtId="0" fontId="0" fillId="0" borderId="59" xfId="0" applyFill="1" applyBorder="1" applyAlignment="1">
      <alignment horizontal="centerContinuous"/>
    </xf>
    <xf numFmtId="0" fontId="37" fillId="0" borderId="0" xfId="0" applyFont="1" applyFill="1" applyBorder="1" applyAlignment="1"/>
    <xf numFmtId="0" fontId="4" fillId="0" borderId="0" xfId="0" applyFont="1" applyFill="1" applyBorder="1" applyAlignment="1"/>
    <xf numFmtId="0" fontId="4" fillId="0" borderId="7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xf numFmtId="0" fontId="4" fillId="0" borderId="7" xfId="0" applyFont="1" applyFill="1" applyBorder="1" applyAlignment="1">
      <alignment horizont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39" fillId="0" borderId="0" xfId="0" applyNumberFormat="1" applyFont="1" applyFill="1" applyBorder="1" applyAlignment="1">
      <alignment horizontal="center" vertical="center"/>
    </xf>
    <xf numFmtId="0" fontId="10" fillId="0" borderId="0" xfId="0" applyNumberFormat="1" applyFont="1" applyFill="1" applyBorder="1" applyAlignment="1">
      <alignment horizontal="left" vertical="center"/>
    </xf>
    <xf numFmtId="0" fontId="61" fillId="0" borderId="0" xfId="0" applyFont="1" applyFill="1" applyAlignment="1" applyProtection="1">
      <alignment vertical="center" wrapText="1"/>
      <protection locked="0" hidden="1"/>
    </xf>
    <xf numFmtId="0" fontId="62" fillId="0" borderId="0" xfId="0" applyFont="1" applyFill="1" applyAlignment="1" applyProtection="1">
      <alignment vertical="center" wrapText="1"/>
      <protection locked="0" hidden="1"/>
    </xf>
    <xf numFmtId="0" fontId="61" fillId="0" borderId="0" xfId="0" applyFont="1" applyFill="1" applyAlignment="1" applyProtection="1">
      <alignment horizontal="center" vertical="center" wrapText="1"/>
      <protection locked="0" hidden="1"/>
    </xf>
    <xf numFmtId="0" fontId="63" fillId="0" borderId="42" xfId="0" applyFont="1" applyFill="1" applyBorder="1" applyAlignment="1" applyProtection="1">
      <alignment vertical="center" wrapText="1"/>
      <protection locked="0" hidden="1"/>
    </xf>
    <xf numFmtId="0" fontId="63" fillId="0" borderId="14" xfId="0" applyFont="1" applyFill="1" applyBorder="1" applyAlignment="1" applyProtection="1">
      <alignment vertical="center" wrapText="1"/>
      <protection locked="0" hidden="1"/>
    </xf>
    <xf numFmtId="0" fontId="63" fillId="0" borderId="26" xfId="0" applyFont="1" applyFill="1" applyBorder="1" applyAlignment="1" applyProtection="1">
      <alignment vertical="center" wrapText="1"/>
      <protection locked="0" hidden="1"/>
    </xf>
    <xf numFmtId="0" fontId="63" fillId="0" borderId="0" xfId="0" applyFont="1" applyFill="1" applyBorder="1" applyAlignment="1" applyProtection="1">
      <alignment vertical="center" wrapText="1"/>
      <protection locked="0" hidden="1"/>
    </xf>
    <xf numFmtId="0" fontId="63" fillId="0" borderId="36" xfId="0" applyFont="1" applyFill="1" applyBorder="1" applyAlignment="1" applyProtection="1">
      <alignment vertical="center" wrapText="1"/>
      <protection locked="0" hidden="1"/>
    </xf>
    <xf numFmtId="0" fontId="63" fillId="0" borderId="8" xfId="0" applyFont="1" applyFill="1" applyBorder="1" applyAlignment="1" applyProtection="1">
      <alignment vertical="center" wrapText="1"/>
      <protection locked="0" hidden="1"/>
    </xf>
    <xf numFmtId="0" fontId="61" fillId="0" borderId="38" xfId="0" applyFont="1" applyFill="1" applyBorder="1" applyAlignment="1" applyProtection="1">
      <alignment horizontal="center" vertical="center" wrapText="1"/>
      <protection locked="0" hidden="1"/>
    </xf>
    <xf numFmtId="0" fontId="64" fillId="0" borderId="34"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7" fillId="0" borderId="7" xfId="0" applyFont="1" applyFill="1" applyBorder="1" applyAlignment="1" applyProtection="1">
      <alignment horizontal="center" vertical="center" wrapText="1"/>
      <protection locked="0" hidden="1"/>
    </xf>
    <xf numFmtId="0" fontId="69" fillId="0" borderId="7" xfId="0" applyFont="1" applyFill="1" applyBorder="1" applyAlignment="1" applyProtection="1">
      <alignment horizontal="center" vertical="center" wrapText="1"/>
      <protection locked="0" hidden="1"/>
    </xf>
    <xf numFmtId="49" fontId="70" fillId="0" borderId="21" xfId="0" applyNumberFormat="1"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wrapText="1"/>
      <protection locked="0" hidden="1"/>
    </xf>
    <xf numFmtId="0" fontId="70" fillId="0" borderId="29" xfId="0" applyFont="1" applyFill="1" applyBorder="1" applyAlignment="1" applyProtection="1">
      <alignment horizontal="center" vertical="center" wrapText="1"/>
      <protection locked="0" hidden="1"/>
    </xf>
    <xf numFmtId="0" fontId="70" fillId="0" borderId="44" xfId="0" applyFont="1" applyFill="1" applyBorder="1" applyAlignment="1" applyProtection="1">
      <alignment horizontal="center" vertical="center" wrapText="1"/>
      <protection locked="0" hidden="1"/>
    </xf>
    <xf numFmtId="0" fontId="70" fillId="0" borderId="15" xfId="0" applyFont="1" applyFill="1" applyBorder="1" applyAlignment="1" applyProtection="1">
      <alignment horizontal="center" vertical="center" wrapText="1"/>
      <protection locked="0" hidden="1"/>
    </xf>
    <xf numFmtId="0" fontId="70" fillId="0" borderId="16" xfId="0" applyFont="1" applyFill="1" applyBorder="1" applyAlignment="1" applyProtection="1">
      <alignment horizontal="center" vertical="center" wrapText="1"/>
      <protection locked="0" hidden="1"/>
    </xf>
    <xf numFmtId="0" fontId="70" fillId="0" borderId="38" xfId="0" applyFont="1" applyFill="1" applyBorder="1" applyAlignment="1" applyProtection="1">
      <alignment horizontal="center" vertical="center" wrapText="1"/>
      <protection locked="0" hidden="1"/>
    </xf>
    <xf numFmtId="181" fontId="70" fillId="0" borderId="38" xfId="0" applyNumberFormat="1"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right" vertical="center" wrapText="1"/>
      <protection locked="0" hidden="1"/>
    </xf>
    <xf numFmtId="0" fontId="70" fillId="0" borderId="16" xfId="0" applyFont="1" applyFill="1" applyBorder="1" applyAlignment="1" applyProtection="1">
      <alignment horizontal="left" vertical="center" wrapText="1"/>
      <protection locked="0" hidden="1"/>
    </xf>
    <xf numFmtId="180" fontId="70" fillId="0" borderId="16" xfId="0" applyNumberFormat="1" applyFont="1" applyFill="1" applyBorder="1" applyAlignment="1" applyProtection="1">
      <alignment horizontal="center" vertical="center" wrapText="1"/>
      <protection locked="0" hidden="1"/>
    </xf>
    <xf numFmtId="0" fontId="70" fillId="0" borderId="57" xfId="0" applyFont="1" applyFill="1" applyBorder="1" applyAlignment="1" applyProtection="1">
      <alignment horizontal="center" vertical="center" wrapText="1"/>
      <protection locked="0" hidden="1"/>
    </xf>
    <xf numFmtId="0" fontId="73" fillId="0" borderId="7"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vertical="center" shrinkToFit="1"/>
      <protection locked="0" hidden="1"/>
    </xf>
    <xf numFmtId="0" fontId="70" fillId="0" borderId="32" xfId="0" applyFont="1" applyFill="1" applyBorder="1" applyAlignment="1" applyProtection="1">
      <alignment horizontal="right" vertical="center" shrinkToFit="1"/>
      <protection locked="0" hidden="1"/>
    </xf>
    <xf numFmtId="0" fontId="70" fillId="0" borderId="32" xfId="0" applyFont="1" applyFill="1" applyBorder="1" applyAlignment="1" applyProtection="1">
      <alignment horizontal="left" vertical="center" shrinkToFit="1"/>
      <protection locked="0" hidden="1"/>
    </xf>
    <xf numFmtId="0" fontId="70" fillId="0" borderId="34" xfId="0" applyFont="1" applyFill="1" applyBorder="1" applyAlignment="1" applyProtection="1">
      <alignment horizontal="left" vertical="center" shrinkToFit="1"/>
      <protection locked="0" hidden="1"/>
    </xf>
    <xf numFmtId="0" fontId="70" fillId="0" borderId="35" xfId="0" applyFont="1" applyFill="1" applyBorder="1" applyAlignment="1" applyProtection="1">
      <alignment horizontal="center" vertical="center" shrinkToFit="1"/>
      <protection locked="0" hidden="1"/>
    </xf>
    <xf numFmtId="0" fontId="64" fillId="0" borderId="0" xfId="0" applyFont="1" applyFill="1" applyAlignment="1" applyProtection="1">
      <alignment vertical="center" shrinkToFit="1"/>
      <protection locked="0" hidden="1"/>
    </xf>
    <xf numFmtId="0" fontId="64" fillId="0" borderId="8" xfId="0" applyFont="1" applyFill="1" applyBorder="1" applyAlignment="1" applyProtection="1">
      <alignment vertical="center" shrinkToFit="1"/>
      <protection locked="0" hidden="1"/>
    </xf>
    <xf numFmtId="0" fontId="64" fillId="0" borderId="37" xfId="0" applyFont="1" applyFill="1" applyBorder="1" applyAlignment="1" applyProtection="1">
      <alignment horizontal="center" vertical="center" shrinkToFit="1"/>
      <protection locked="0" hidden="1"/>
    </xf>
    <xf numFmtId="0" fontId="64" fillId="0" borderId="38" xfId="0" applyFont="1" applyFill="1" applyBorder="1" applyAlignment="1" applyProtection="1">
      <alignment horizontal="center" vertical="center" shrinkToFit="1"/>
      <protection locked="0" hidden="1"/>
    </xf>
    <xf numFmtId="0" fontId="62" fillId="0" borderId="5"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3" fillId="0" borderId="21" xfId="0" applyFont="1" applyFill="1" applyBorder="1" applyAlignment="1" applyProtection="1">
      <alignment horizontal="center" vertical="center" wrapText="1"/>
      <protection locked="0" hidden="1"/>
    </xf>
    <xf numFmtId="0" fontId="73" fillId="0" borderId="29" xfId="0" applyFont="1" applyFill="1" applyBorder="1" applyAlignment="1" applyProtection="1">
      <alignment horizontal="center" vertical="center" wrapText="1"/>
      <protection locked="0" hidden="1"/>
    </xf>
    <xf numFmtId="0" fontId="73" fillId="0" borderId="30" xfId="0" applyFont="1" applyFill="1" applyBorder="1" applyAlignment="1" applyProtection="1">
      <alignment horizontal="center" vertical="center" wrapText="1"/>
      <protection locked="0" hidden="1"/>
    </xf>
    <xf numFmtId="0" fontId="73" fillId="0" borderId="28" xfId="0" applyFont="1" applyFill="1" applyBorder="1" applyAlignment="1" applyProtection="1">
      <alignment horizontal="center" vertical="center" wrapText="1"/>
      <protection locked="0" hidden="1"/>
    </xf>
    <xf numFmtId="0" fontId="70" fillId="0" borderId="31"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horizontal="center" vertical="center" wrapText="1"/>
      <protection locked="0" hidden="1"/>
    </xf>
    <xf numFmtId="0" fontId="70" fillId="0" borderId="33" xfId="0" applyFont="1" applyFill="1" applyBorder="1" applyAlignment="1" applyProtection="1">
      <alignment horizontal="center" vertical="center" wrapText="1"/>
      <protection locked="0" hidden="1"/>
    </xf>
    <xf numFmtId="0" fontId="70" fillId="0" borderId="20" xfId="0"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shrinkToFit="1"/>
      <protection locked="0" hidden="1"/>
    </xf>
    <xf numFmtId="0" fontId="70" fillId="0" borderId="47" xfId="0" applyFont="1" applyFill="1" applyBorder="1" applyAlignment="1" applyProtection="1">
      <alignment horizontal="center" vertical="center" shrinkToFit="1"/>
      <protection locked="0" hidden="1"/>
    </xf>
    <xf numFmtId="0" fontId="59" fillId="0" borderId="7" xfId="17" applyBorder="1" applyAlignment="1">
      <alignment horizontal="center" vertical="center" wrapText="1"/>
    </xf>
    <xf numFmtId="0" fontId="59" fillId="0" borderId="7" xfId="17" applyBorder="1" applyAlignment="1">
      <alignment horizontal="center" vertical="center"/>
    </xf>
    <xf numFmtId="0" fontId="7" fillId="0" borderId="8" xfId="0" applyFont="1" applyFill="1" applyBorder="1" applyAlignment="1" applyProtection="1">
      <alignment vertical="center" shrinkToFit="1"/>
      <protection locked="0" hidden="1"/>
    </xf>
    <xf numFmtId="0" fontId="7" fillId="0" borderId="8" xfId="0" applyFont="1" applyFill="1" applyBorder="1" applyAlignment="1" applyProtection="1">
      <alignment horizontal="right" vertical="center" shrinkToFit="1"/>
      <protection locked="0" hidden="1"/>
    </xf>
    <xf numFmtId="0" fontId="9" fillId="0" borderId="33" xfId="0" applyFont="1" applyFill="1" applyBorder="1" applyAlignment="1" applyProtection="1">
      <alignment horizontal="right" vertical="center" wrapText="1"/>
      <protection locked="0" hidden="1"/>
    </xf>
    <xf numFmtId="0" fontId="21" fillId="0" borderId="33" xfId="0" applyFont="1" applyFill="1" applyBorder="1" applyAlignment="1" applyProtection="1">
      <alignment horizontal="right" vertical="center" wrapText="1"/>
      <protection locked="0" hidden="1"/>
    </xf>
    <xf numFmtId="0" fontId="59" fillId="0" borderId="7" xfId="0" applyFont="1" applyFill="1" applyBorder="1" applyAlignment="1">
      <alignment horizontal="center" vertical="center" wrapText="1"/>
    </xf>
    <xf numFmtId="0" fontId="59" fillId="0" borderId="7" xfId="0" applyFont="1" applyFill="1" applyBorder="1" applyAlignment="1" applyProtection="1">
      <alignment horizontal="center" vertical="center" wrapText="1"/>
      <protection locked="0"/>
    </xf>
    <xf numFmtId="49" fontId="59" fillId="0" borderId="7" xfId="0" applyNumberFormat="1" applyFont="1" applyFill="1" applyBorder="1" applyAlignment="1">
      <alignment horizontal="center" vertical="center" wrapText="1"/>
    </xf>
    <xf numFmtId="0" fontId="59" fillId="0" borderId="33" xfId="0" applyFont="1" applyFill="1" applyBorder="1" applyAlignment="1" applyProtection="1">
      <alignment horizontal="right" vertical="center" wrapText="1"/>
      <protection locked="0"/>
    </xf>
    <xf numFmtId="0" fontId="75" fillId="0" borderId="0" xfId="38" applyFont="1">
      <alignment vertical="center"/>
    </xf>
    <xf numFmtId="0" fontId="75" fillId="0" borderId="0" xfId="38" applyFont="1" applyAlignment="1">
      <alignment horizontal="left" vertical="center"/>
    </xf>
    <xf numFmtId="0" fontId="75" fillId="0" borderId="7" xfId="38" applyFont="1" applyBorder="1" applyAlignment="1">
      <alignment horizontal="center" vertical="center"/>
    </xf>
    <xf numFmtId="0" fontId="75" fillId="0" borderId="7" xfId="38" applyFont="1" applyBorder="1" applyAlignment="1">
      <alignment horizontal="left" vertical="center"/>
    </xf>
    <xf numFmtId="182" fontId="59" fillId="0" borderId="7" xfId="0" applyNumberFormat="1" applyFont="1" applyFill="1" applyBorder="1" applyAlignment="1">
      <alignment horizontal="center" vertical="center" wrapText="1"/>
    </xf>
    <xf numFmtId="0" fontId="59" fillId="0" borderId="0" xfId="17" applyFill="1" applyBorder="1" applyAlignment="1">
      <alignment horizontal="left" vertical="top"/>
    </xf>
    <xf numFmtId="0" fontId="81" fillId="0" borderId="0" xfId="17" applyFont="1" applyFill="1" applyBorder="1" applyAlignment="1">
      <alignment horizontal="left" vertical="top"/>
    </xf>
    <xf numFmtId="0" fontId="58" fillId="0" borderId="83" xfId="17" applyFont="1" applyFill="1" applyBorder="1" applyAlignment="1">
      <alignment horizontal="center" vertical="center" wrapText="1"/>
    </xf>
    <xf numFmtId="0" fontId="83" fillId="0" borderId="0" xfId="17" applyFont="1" applyAlignment="1">
      <alignment horizontal="center" wrapText="1"/>
    </xf>
    <xf numFmtId="0" fontId="59" fillId="0" borderId="0" xfId="17" applyFont="1" applyAlignment="1">
      <alignment horizontal="center" wrapText="1"/>
    </xf>
    <xf numFmtId="0" fontId="83" fillId="0" borderId="0" xfId="17" applyFont="1" applyAlignment="1">
      <alignment horizontal="center"/>
    </xf>
    <xf numFmtId="0" fontId="59" fillId="0" borderId="0" xfId="17" applyAlignment="1">
      <alignment horizontal="center"/>
    </xf>
    <xf numFmtId="0" fontId="79" fillId="0" borderId="21" xfId="17" applyFont="1" applyFill="1" applyBorder="1" applyAlignment="1">
      <alignment horizontal="center" vertical="center" wrapText="1"/>
    </xf>
    <xf numFmtId="0" fontId="4" fillId="0" borderId="7" xfId="17" applyFont="1" applyFill="1" applyBorder="1" applyAlignment="1">
      <alignment horizontal="center" vertical="center" wrapText="1"/>
    </xf>
    <xf numFmtId="0" fontId="4" fillId="0" borderId="85" xfId="17" applyFont="1" applyFill="1" applyBorder="1" applyAlignment="1">
      <alignment horizontal="center" vertical="center" wrapText="1"/>
    </xf>
    <xf numFmtId="0" fontId="85" fillId="0" borderId="83" xfId="17" applyFont="1" applyBorder="1" applyAlignment="1">
      <alignment horizontal="center" vertical="center" wrapText="1"/>
    </xf>
    <xf numFmtId="0" fontId="4" fillId="0" borderId="86" xfId="17" applyFont="1" applyBorder="1" applyAlignment="1">
      <alignment horizontal="center" vertical="center" wrapText="1"/>
    </xf>
    <xf numFmtId="0" fontId="79" fillId="0" borderId="7" xfId="17" applyFont="1" applyFill="1" applyBorder="1" applyAlignment="1" applyProtection="1">
      <alignment horizontal="center" vertical="center" wrapText="1"/>
      <protection locked="0"/>
    </xf>
    <xf numFmtId="0" fontId="83" fillId="0" borderId="0" xfId="17" applyFont="1" applyFill="1" applyAlignment="1" applyProtection="1">
      <alignment horizontal="center" vertical="center" wrapText="1"/>
      <protection locked="0"/>
    </xf>
    <xf numFmtId="0" fontId="83" fillId="0" borderId="0" xfId="17" applyFont="1" applyFill="1" applyAlignment="1" applyProtection="1">
      <alignment horizontal="center" wrapText="1"/>
      <protection locked="0"/>
    </xf>
    <xf numFmtId="183" fontId="83" fillId="0" borderId="0" xfId="17" applyNumberFormat="1" applyFont="1" applyFill="1" applyAlignment="1" applyProtection="1">
      <alignment horizontal="center" wrapText="1"/>
      <protection locked="0"/>
    </xf>
    <xf numFmtId="0" fontId="4" fillId="0" borderId="33" xfId="17" applyFont="1" applyFill="1" applyBorder="1" applyAlignment="1">
      <alignment horizontal="center" vertical="center" wrapText="1"/>
    </xf>
    <xf numFmtId="0" fontId="4" fillId="0" borderId="34" xfId="17" applyFont="1" applyFill="1" applyBorder="1" applyAlignment="1" applyProtection="1">
      <alignment horizontal="center" vertical="center" wrapText="1"/>
      <protection locked="0"/>
    </xf>
    <xf numFmtId="0" fontId="7" fillId="0" borderId="0" xfId="40" applyFont="1" applyProtection="1">
      <alignment vertical="center"/>
      <protection hidden="1"/>
    </xf>
    <xf numFmtId="0" fontId="7" fillId="0" borderId="0" xfId="40" applyFont="1" applyAlignment="1" applyProtection="1">
      <alignment horizontal="center" vertical="center"/>
      <protection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0" fontId="11" fillId="0" borderId="0" xfId="40" applyFont="1" applyFill="1" applyAlignment="1" applyProtection="1">
      <alignment vertical="center" shrinkToFit="1"/>
      <protection hidden="1"/>
    </xf>
    <xf numFmtId="0" fontId="20" fillId="0" borderId="42" xfId="40" applyFont="1" applyFill="1" applyBorder="1" applyAlignment="1" applyProtection="1">
      <alignment vertical="center" wrapText="1"/>
      <protection locked="0" hidden="1"/>
    </xf>
    <xf numFmtId="0" fontId="20" fillId="0" borderId="14" xfId="40" applyFont="1" applyFill="1" applyBorder="1" applyAlignment="1" applyProtection="1">
      <alignment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0" xfId="40" applyFont="1" applyFill="1" applyProtection="1">
      <alignment vertical="center"/>
      <protection hidden="1"/>
    </xf>
    <xf numFmtId="0" fontId="20" fillId="0" borderId="36" xfId="40" applyFont="1" applyFill="1" applyBorder="1" applyAlignment="1" applyProtection="1">
      <alignment vertical="center" wrapText="1"/>
      <protection locked="0" hidden="1"/>
    </xf>
    <xf numFmtId="0" fontId="20" fillId="0" borderId="8" xfId="40" applyFont="1" applyFill="1" applyBorder="1" applyAlignment="1" applyProtection="1">
      <alignment vertical="center" wrapText="1"/>
      <protection locked="0" hidden="1"/>
    </xf>
    <xf numFmtId="0" fontId="12" fillId="0" borderId="38"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0" xfId="40" applyFont="1" applyFill="1" applyProtection="1">
      <alignment vertical="center"/>
      <protection hidden="1"/>
    </xf>
    <xf numFmtId="0" fontId="7" fillId="0" borderId="28" xfId="40" applyFont="1" applyFill="1" applyBorder="1" applyAlignment="1" applyProtection="1">
      <alignment horizontal="center" vertical="center" wrapText="1"/>
      <protection locked="0" hidden="1"/>
    </xf>
    <xf numFmtId="0" fontId="15" fillId="0" borderId="21" xfId="40" applyFont="1" applyFill="1" applyBorder="1" applyAlignment="1" applyProtection="1">
      <alignment horizontal="center" vertical="center" wrapText="1"/>
      <protection locked="0" hidden="1"/>
    </xf>
    <xf numFmtId="0" fontId="59" fillId="0" borderId="7" xfId="40" applyFont="1" applyFill="1" applyBorder="1" applyAlignment="1">
      <alignment horizontal="center" vertical="center" wrapText="1"/>
    </xf>
    <xf numFmtId="0" fontId="59" fillId="0" borderId="7" xfId="40" applyFont="1" applyFill="1" applyBorder="1" applyAlignment="1" applyProtection="1">
      <alignment horizontal="center" vertical="center" wrapText="1"/>
      <protection locked="0"/>
    </xf>
    <xf numFmtId="0" fontId="15" fillId="0" borderId="28" xfId="40" applyFont="1" applyFill="1" applyBorder="1" applyAlignment="1" applyProtection="1">
      <alignment horizontal="center" vertical="center" wrapText="1"/>
      <protection locked="0" hidden="1"/>
    </xf>
    <xf numFmtId="0" fontId="15" fillId="0" borderId="44" xfId="40" applyFont="1" applyFill="1" applyBorder="1" applyAlignment="1" applyProtection="1">
      <alignment horizontal="center" vertical="center" wrapText="1"/>
      <protection locked="0" hidden="1"/>
    </xf>
    <xf numFmtId="0" fontId="7" fillId="0" borderId="0" xfId="40" applyFont="1" applyFill="1" applyAlignment="1" applyProtection="1">
      <alignment vertical="center" wrapText="1"/>
      <protection hidden="1"/>
    </xf>
    <xf numFmtId="0" fontId="12" fillId="0" borderId="7"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vertical="center" wrapText="1" shrinkToFit="1"/>
      <protection locked="0" hidden="1"/>
    </xf>
    <xf numFmtId="0" fontId="7" fillId="0" borderId="32" xfId="40" applyFont="1" applyFill="1" applyBorder="1" applyAlignment="1" applyProtection="1">
      <alignment horizontal="right" vertical="center" wrapText="1" shrinkToFit="1"/>
      <protection locked="0" hidden="1"/>
    </xf>
    <xf numFmtId="0" fontId="7" fillId="0" borderId="34" xfId="40" applyFont="1" applyFill="1" applyBorder="1" applyAlignment="1" applyProtection="1">
      <alignment horizontal="left" vertical="center" wrapText="1" shrinkToFit="1"/>
      <protection locked="0" hidden="1"/>
    </xf>
    <xf numFmtId="0" fontId="12" fillId="0" borderId="32" xfId="40" applyFont="1" applyFill="1" applyBorder="1" applyAlignment="1" applyProtection="1">
      <alignment vertical="center" wrapText="1"/>
      <protection locked="0" hidden="1"/>
    </xf>
    <xf numFmtId="0" fontId="12" fillId="0" borderId="51" xfId="40" applyFont="1" applyFill="1" applyBorder="1" applyAlignment="1" applyProtection="1">
      <alignment vertical="center" wrapText="1"/>
      <protection locked="0" hidden="1"/>
    </xf>
    <xf numFmtId="0" fontId="12" fillId="0" borderId="0" xfId="40" applyFont="1" applyFill="1" applyAlignment="1" applyProtection="1">
      <alignment vertical="center" wrapText="1"/>
      <protection hidden="1"/>
    </xf>
    <xf numFmtId="0" fontId="12" fillId="0" borderId="35"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7" fillId="0" borderId="0" xfId="40" applyFont="1" applyFill="1" applyAlignment="1" applyProtection="1">
      <alignment horizontal="center" vertical="center"/>
      <protection hidden="1"/>
    </xf>
    <xf numFmtId="0" fontId="4" fillId="0" borderId="7" xfId="0" applyFont="1" applyFill="1" applyBorder="1" applyAlignment="1">
      <alignment horizontal="center" vertical="center"/>
    </xf>
    <xf numFmtId="0" fontId="59" fillId="0" borderId="34" xfId="0" applyFont="1" applyFill="1" applyBorder="1" applyAlignment="1" applyProtection="1">
      <alignment horizontal="left" vertical="center" wrapText="1"/>
      <protection locked="0"/>
    </xf>
    <xf numFmtId="0" fontId="7" fillId="0" borderId="30" xfId="0" applyFont="1" applyFill="1" applyBorder="1" applyAlignment="1" applyProtection="1">
      <alignment horizontal="center" vertical="center" wrapText="1"/>
      <protection locked="0" hidden="1"/>
    </xf>
    <xf numFmtId="180" fontId="7" fillId="0" borderId="7" xfId="0" applyNumberFormat="1" applyFont="1" applyFill="1" applyBorder="1" applyAlignment="1" applyProtection="1">
      <alignment horizontal="center" vertical="center" wrapText="1"/>
      <protection locked="0" hidden="1"/>
    </xf>
    <xf numFmtId="0" fontId="4" fillId="0" borderId="7" xfId="0" applyFont="1" applyFill="1" applyBorder="1" applyAlignment="1"/>
    <xf numFmtId="14" fontId="4" fillId="0" borderId="7" xfId="0" applyNumberFormat="1" applyFont="1" applyFill="1" applyBorder="1" applyAlignment="1">
      <alignment horizontal="center" vertical="center"/>
    </xf>
    <xf numFmtId="0" fontId="59" fillId="0" borderId="7" xfId="0" applyFont="1" applyFill="1" applyBorder="1" applyAlignment="1">
      <alignment horizontal="center" vertical="center"/>
    </xf>
    <xf numFmtId="0" fontId="78" fillId="0" borderId="33" xfId="0" applyFont="1" applyFill="1" applyBorder="1" applyAlignment="1">
      <alignment horizontal="center" vertical="center" wrapText="1"/>
    </xf>
    <xf numFmtId="0" fontId="78" fillId="0" borderId="69" xfId="0" applyFont="1" applyFill="1" applyBorder="1" applyAlignment="1">
      <alignment vertical="center" wrapText="1"/>
    </xf>
    <xf numFmtId="0" fontId="7" fillId="0" borderId="7" xfId="40" applyFont="1" applyFill="1" applyBorder="1" applyAlignment="1" applyProtection="1">
      <alignment horizontal="center" vertical="center" wrapText="1"/>
      <protection locked="0" hidden="1"/>
    </xf>
    <xf numFmtId="0" fontId="78" fillId="0" borderId="32" xfId="0" applyFont="1" applyFill="1" applyBorder="1" applyAlignment="1">
      <alignment horizontal="center" vertical="center"/>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center" vertical="center" wrapText="1"/>
      <protection locked="0" hidden="1"/>
    </xf>
    <xf numFmtId="0" fontId="21" fillId="6" borderId="33" xfId="0" applyFont="1" applyFill="1" applyBorder="1" applyAlignment="1" applyProtection="1">
      <alignment horizontal="right" vertical="center" wrapText="1"/>
      <protection locked="0" hidden="1"/>
    </xf>
    <xf numFmtId="0" fontId="92" fillId="0" borderId="33" xfId="0" applyFont="1" applyFill="1" applyBorder="1" applyAlignment="1" applyProtection="1">
      <alignment horizontal="right" vertical="center" wrapText="1"/>
      <protection locked="0" hidden="1"/>
    </xf>
    <xf numFmtId="0" fontId="15" fillId="6" borderId="33" xfId="0" applyFont="1" applyFill="1" applyBorder="1" applyAlignment="1" applyProtection="1">
      <alignment horizontal="center" vertical="center"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15" fillId="0" borderId="92"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93" fillId="0" borderId="7" xfId="0" applyFont="1" applyFill="1" applyBorder="1" applyAlignment="1" applyProtection="1">
      <alignment horizontal="center" vertical="center" wrapText="1"/>
      <protection locked="0" hidden="1"/>
    </xf>
    <xf numFmtId="0" fontId="73" fillId="6" borderId="28" xfId="0" applyFont="1" applyFill="1" applyBorder="1" applyAlignment="1" applyProtection="1">
      <alignment horizontal="center" vertical="center" wrapText="1"/>
      <protection locked="0" hidden="1"/>
    </xf>
    <xf numFmtId="0" fontId="7" fillId="0" borderId="0" xfId="40" applyFont="1" applyAlignment="1" applyProtection="1">
      <alignment vertical="center" shrinkToFit="1"/>
      <protection hidden="1"/>
    </xf>
    <xf numFmtId="0" fontId="7" fillId="0" borderId="20"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wrapText="1"/>
      <protection locked="0" hidden="1"/>
    </xf>
    <xf numFmtId="0" fontId="7" fillId="0" borderId="34" xfId="40" applyFont="1" applyBorder="1" applyAlignment="1" applyProtection="1">
      <alignment horizontal="center" vertical="center"/>
      <protection locked="0" hidden="1"/>
    </xf>
    <xf numFmtId="0" fontId="7" fillId="0" borderId="34" xfId="40" applyFont="1" applyFill="1" applyBorder="1" applyAlignment="1" applyProtection="1">
      <alignment horizontal="center" vertical="center" wrapText="1"/>
      <protection locked="0" hidden="1"/>
    </xf>
    <xf numFmtId="0" fontId="17" fillId="0" borderId="7" xfId="40" applyFont="1" applyBorder="1" applyAlignment="1" applyProtection="1">
      <alignment horizontal="center" vertical="center" wrapText="1"/>
      <protection locked="0" hidden="1"/>
    </xf>
    <xf numFmtId="49" fontId="7" fillId="0" borderId="19" xfId="40" applyNumberFormat="1"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8" fillId="0" borderId="7" xfId="40" applyFont="1" applyFill="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7" fillId="0" borderId="0" xfId="40" applyFont="1" applyAlignment="1" applyProtection="1">
      <alignment vertical="center" wrapText="1"/>
      <protection hidden="1"/>
    </xf>
    <xf numFmtId="0" fontId="7" fillId="0" borderId="41"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5" xfId="40" applyFont="1" applyBorder="1" applyAlignment="1" applyProtection="1">
      <alignment horizontal="center" vertical="center" shrinkToFit="1"/>
      <protection locked="0" hidden="1"/>
    </xf>
    <xf numFmtId="0" fontId="17" fillId="0" borderId="35" xfId="40" applyFont="1" applyFill="1" applyBorder="1" applyAlignment="1" applyProtection="1">
      <alignment horizontal="right" vertical="center" shrinkToFit="1"/>
      <protection locked="0" hidden="1"/>
    </xf>
    <xf numFmtId="0" fontId="17" fillId="0" borderId="35" xfId="40" applyFont="1" applyFill="1" applyBorder="1" applyAlignment="1" applyProtection="1">
      <alignment horizontal="left" vertical="center" shrinkToFit="1"/>
      <protection locked="0" hidden="1"/>
    </xf>
    <xf numFmtId="0" fontId="17" fillId="0" borderId="35" xfId="40" applyFont="1" applyFill="1" applyBorder="1" applyAlignment="1" applyProtection="1">
      <alignment vertical="center" shrinkToFit="1"/>
      <protection locked="0" hidden="1"/>
    </xf>
    <xf numFmtId="0" fontId="17" fillId="0" borderId="23" xfId="40" applyFont="1" applyFill="1" applyBorder="1" applyAlignment="1" applyProtection="1">
      <alignment horizontal="left" vertical="center" shrinkToFit="1"/>
      <protection locked="0" hidden="1"/>
    </xf>
    <xf numFmtId="0" fontId="7" fillId="0" borderId="0" xfId="40" applyFont="1" applyProtection="1">
      <alignment vertical="center"/>
      <protection locked="0" hidden="1"/>
    </xf>
    <xf numFmtId="0" fontId="21" fillId="0" borderId="35" xfId="40" applyFont="1" applyBorder="1" applyAlignment="1" applyProtection="1">
      <alignment horizontal="center" vertical="center" wrapText="1"/>
      <protection locked="0" hidden="1"/>
    </xf>
    <xf numFmtId="0" fontId="21" fillId="0" borderId="47" xfId="40" applyFont="1" applyBorder="1" applyAlignment="1" applyProtection="1">
      <alignment horizontal="center" vertical="center" wrapText="1"/>
      <protection locked="0" hidden="1"/>
    </xf>
    <xf numFmtId="0" fontId="0" fillId="0" borderId="0" xfId="0" applyAlignment="1">
      <alignment horizontal="center" vertical="center"/>
    </xf>
    <xf numFmtId="0" fontId="15" fillId="6" borderId="28" xfId="40" applyFont="1" applyFill="1" applyBorder="1" applyAlignment="1" applyProtection="1">
      <alignment horizontal="center" vertical="center" wrapText="1"/>
      <protection locked="0" hidden="1"/>
    </xf>
    <xf numFmtId="0" fontId="59" fillId="6" borderId="7" xfId="40" applyFont="1" applyFill="1" applyBorder="1" applyAlignment="1">
      <alignment horizontal="center" vertical="center" wrapText="1"/>
    </xf>
    <xf numFmtId="0" fontId="19" fillId="6" borderId="8" xfId="40" applyFont="1" applyFill="1" applyBorder="1" applyAlignment="1" applyProtection="1">
      <alignment horizontal="center" vertical="center" wrapText="1"/>
      <protection locked="0" hidden="1"/>
    </xf>
    <xf numFmtId="0" fontId="97" fillId="0" borderId="36" xfId="40" applyFont="1" applyFill="1" applyBorder="1" applyAlignment="1" applyProtection="1">
      <alignment horizontal="center" vertical="center" wrapText="1"/>
      <protection locked="0" hidden="1"/>
    </xf>
    <xf numFmtId="0" fontId="98" fillId="0" borderId="8" xfId="40" applyFont="1" applyFill="1" applyBorder="1" applyAlignment="1" applyProtection="1">
      <alignment vertical="center" wrapText="1"/>
      <protection locked="0" hidden="1"/>
    </xf>
    <xf numFmtId="0" fontId="11" fillId="0" borderId="0" xfId="40" applyFont="1" applyAlignment="1" applyProtection="1">
      <alignment vertical="center" shrinkToFit="1"/>
      <protection locked="0" hidden="1"/>
    </xf>
    <xf numFmtId="0" fontId="59" fillId="0" borderId="0" xfId="40">
      <alignment vertical="center"/>
    </xf>
    <xf numFmtId="0" fontId="13" fillId="0" borderId="14" xfId="40" applyFont="1" applyBorder="1" applyAlignment="1" applyProtection="1">
      <alignment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37" xfId="40" applyFont="1" applyBorder="1" applyAlignment="1" applyProtection="1">
      <alignment horizontal="center" vertical="center"/>
      <protection locked="0" hidden="1"/>
    </xf>
    <xf numFmtId="0" fontId="12" fillId="0" borderId="37" xfId="40" applyFont="1" applyBorder="1" applyAlignment="1" applyProtection="1">
      <alignment horizontal="center" vertical="center" wrapText="1"/>
      <protection locked="0" hidden="1"/>
    </xf>
    <xf numFmtId="0" fontId="13" fillId="0" borderId="8" xfId="40" applyFont="1" applyBorder="1" applyAlignment="1" applyProtection="1">
      <alignment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38" xfId="40" applyFont="1" applyBorder="1" applyAlignment="1" applyProtection="1">
      <alignment horizontal="center" vertical="center"/>
      <protection locked="0" hidden="1"/>
    </xf>
    <xf numFmtId="14" fontId="7" fillId="0" borderId="38" xfId="40" applyNumberFormat="1" applyFont="1" applyBorder="1" applyAlignment="1" applyProtection="1">
      <alignment horizontal="center" vertical="center" wrapText="1"/>
      <protection locked="0" hidden="1"/>
    </xf>
    <xf numFmtId="0" fontId="15" fillId="0" borderId="21" xfId="40" applyFont="1" applyBorder="1" applyAlignment="1" applyProtection="1">
      <alignment horizontal="center" vertical="center" wrapText="1"/>
      <protection locked="0" hidden="1"/>
    </xf>
    <xf numFmtId="0" fontId="15" fillId="0" borderId="7" xfId="40" applyFont="1" applyBorder="1" applyAlignment="1" applyProtection="1">
      <alignment horizontal="center" vertical="center" wrapText="1"/>
      <protection locked="0" hidden="1"/>
    </xf>
    <xf numFmtId="0" fontId="15" fillId="0" borderId="29" xfId="40" applyFont="1" applyBorder="1" applyAlignment="1" applyProtection="1">
      <alignment horizontal="center" vertical="center" wrapText="1"/>
      <protection locked="0" hidden="1"/>
    </xf>
    <xf numFmtId="0" fontId="15" fillId="0" borderId="30" xfId="40" applyFont="1" applyBorder="1" applyAlignment="1" applyProtection="1">
      <alignment horizontal="center" vertical="center" wrapText="1"/>
      <protection locked="0" hidden="1"/>
    </xf>
    <xf numFmtId="0" fontId="15" fillId="0" borderId="7" xfId="40" applyFont="1" applyFill="1" applyBorder="1" applyAlignment="1" applyProtection="1">
      <alignment horizontal="center" vertical="center" wrapText="1"/>
      <protection locked="0" hidden="1"/>
    </xf>
    <xf numFmtId="0" fontId="15" fillId="0" borderId="28" xfId="40" applyFont="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7" xfId="40" applyFont="1" applyBorder="1" applyAlignment="1" applyProtection="1">
      <alignment horizontal="center" vertical="center" wrapText="1"/>
      <protection locked="0" hidden="1"/>
    </xf>
    <xf numFmtId="0" fontId="16" fillId="0" borderId="28" xfId="40" applyFont="1" applyBorder="1" applyAlignment="1" applyProtection="1">
      <alignment horizontal="center" vertical="center" wrapText="1"/>
      <protection locked="0" hidden="1"/>
    </xf>
    <xf numFmtId="0" fontId="7" fillId="0" borderId="31" xfId="40" applyFont="1" applyBorder="1" applyAlignment="1" applyProtection="1">
      <alignment horizontal="center" vertical="center" wrapText="1"/>
      <protection locked="0" hidden="1"/>
    </xf>
    <xf numFmtId="0" fontId="7" fillId="0" borderId="32" xfId="40" applyFont="1" applyBorder="1" applyAlignment="1" applyProtection="1">
      <alignment horizontal="center" vertical="center" wrapText="1"/>
      <protection locked="0" hidden="1"/>
    </xf>
    <xf numFmtId="0" fontId="7" fillId="0" borderId="33"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shrinkToFit="1"/>
      <protection locked="0" hidden="1"/>
    </xf>
    <xf numFmtId="0" fontId="17" fillId="0" borderId="32" xfId="40" applyFont="1" applyFill="1" applyBorder="1" applyAlignment="1" applyProtection="1">
      <alignment horizontal="left" vertical="center" shrinkToFit="1"/>
      <protection locked="0" hidden="1"/>
    </xf>
    <xf numFmtId="0" fontId="17" fillId="0" borderId="34" xfId="40" applyFont="1" applyFill="1" applyBorder="1" applyAlignment="1" applyProtection="1">
      <alignment horizontal="left" vertical="center" shrinkToFit="1"/>
      <protection locked="0" hidden="1"/>
    </xf>
    <xf numFmtId="0" fontId="7" fillId="0" borderId="35" xfId="40" applyFont="1" applyFill="1" applyBorder="1" applyAlignment="1" applyProtection="1">
      <alignment horizontal="center" vertical="center" shrinkToFit="1"/>
      <protection locked="0" hidden="1"/>
    </xf>
    <xf numFmtId="0" fontId="7" fillId="0" borderId="35" xfId="40" applyFont="1" applyBorder="1" applyAlignment="1" applyProtection="1">
      <alignment horizontal="center" vertical="center" shrinkToFit="1"/>
      <protection locked="0" hidden="1"/>
    </xf>
    <xf numFmtId="0" fontId="12" fillId="0" borderId="35" xfId="40" applyFont="1" applyBorder="1" applyAlignment="1" applyProtection="1">
      <alignment horizontal="center" vertical="center" wrapText="1"/>
      <protection locked="0" hidden="1"/>
    </xf>
    <xf numFmtId="0" fontId="12" fillId="0" borderId="8" xfId="40" applyFont="1" applyBorder="1" applyAlignment="1" applyProtection="1">
      <alignment horizontal="left" vertical="center" wrapText="1"/>
      <protection locked="0" hidden="1"/>
    </xf>
    <xf numFmtId="182" fontId="15" fillId="0" borderId="7" xfId="40" applyNumberFormat="1" applyFont="1" applyFill="1" applyBorder="1" applyAlignment="1" applyProtection="1">
      <alignment horizontal="center" vertical="center" wrapText="1"/>
      <protection locked="0" hidden="1"/>
    </xf>
    <xf numFmtId="0" fontId="59" fillId="6" borderId="7" xfId="17" applyFill="1" applyBorder="1" applyAlignment="1">
      <alignment horizontal="center" vertical="center"/>
    </xf>
    <xf numFmtId="0" fontId="59" fillId="6" borderId="7" xfId="17" applyFont="1" applyFill="1" applyBorder="1" applyAlignment="1">
      <alignment horizontal="center" vertical="center" wrapText="1"/>
    </xf>
    <xf numFmtId="0" fontId="59" fillId="6" borderId="7" xfId="17" applyFont="1" applyFill="1"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59" fillId="6" borderId="0" xfId="17" applyFill="1" applyBorder="1" applyAlignment="1">
      <alignment horizontal="center" vertical="center"/>
    </xf>
    <xf numFmtId="0" fontId="59" fillId="0" borderId="0" xfId="17" applyBorder="1" applyAlignment="1">
      <alignment horizontal="center" vertical="center"/>
    </xf>
    <xf numFmtId="0" fontId="101" fillId="0" borderId="7" xfId="0" applyFont="1" applyBorder="1" applyAlignment="1">
      <alignment horizontal="center" vertical="center"/>
    </xf>
    <xf numFmtId="0" fontId="59" fillId="6" borderId="0" xfId="0" applyFont="1" applyFill="1" applyAlignment="1">
      <alignment horizontal="left" vertical="center"/>
    </xf>
    <xf numFmtId="0" fontId="59" fillId="0" borderId="0" xfId="0" applyFont="1">
      <alignment vertical="center"/>
    </xf>
    <xf numFmtId="0" fontId="59" fillId="6" borderId="0" xfId="0" applyFont="1" applyFill="1">
      <alignment vertical="center"/>
    </xf>
    <xf numFmtId="0" fontId="88" fillId="0" borderId="0" xfId="38" applyFont="1" applyAlignment="1">
      <alignment horizontal="center" vertical="center" wrapText="1"/>
    </xf>
    <xf numFmtId="0" fontId="75" fillId="0" borderId="7" xfId="38" applyFont="1" applyBorder="1" applyAlignment="1">
      <alignment horizontal="center" vertical="center"/>
    </xf>
    <xf numFmtId="0" fontId="75" fillId="0" borderId="0" xfId="38" applyFont="1" applyAlignment="1">
      <alignment horizontal="center" vertical="center"/>
    </xf>
    <xf numFmtId="0" fontId="75" fillId="0" borderId="7" xfId="38" applyFont="1" applyBorder="1" applyAlignment="1">
      <alignment horizontal="left" vertical="center"/>
    </xf>
    <xf numFmtId="0" fontId="75" fillId="0" borderId="33" xfId="38" applyFont="1" applyBorder="1" applyAlignment="1">
      <alignment horizontal="left" vertical="center"/>
    </xf>
    <xf numFmtId="0" fontId="75" fillId="0" borderId="32" xfId="38" applyFont="1" applyBorder="1" applyAlignment="1">
      <alignment horizontal="left" vertical="center"/>
    </xf>
    <xf numFmtId="0" fontId="75" fillId="0" borderId="34" xfId="38" applyFont="1" applyBorder="1" applyAlignment="1">
      <alignment horizontal="left" vertical="center"/>
    </xf>
    <xf numFmtId="0" fontId="75" fillId="0" borderId="33" xfId="38" applyFont="1" applyBorder="1" applyAlignment="1">
      <alignment horizontal="center" vertical="center"/>
    </xf>
    <xf numFmtId="0" fontId="75" fillId="0" borderId="32" xfId="38" applyFont="1" applyBorder="1" applyAlignment="1">
      <alignment horizontal="center" vertical="center"/>
    </xf>
    <xf numFmtId="0" fontId="75" fillId="0" borderId="34" xfId="38" applyFont="1" applyBorder="1" applyAlignment="1">
      <alignment horizontal="center" vertical="center"/>
    </xf>
    <xf numFmtId="0" fontId="33" fillId="0" borderId="59" xfId="0" applyFont="1" applyFill="1" applyBorder="1" applyAlignment="1">
      <alignment horizontal="left"/>
    </xf>
    <xf numFmtId="0" fontId="38" fillId="0" borderId="0" xfId="0" applyFont="1" applyFill="1" applyAlignment="1">
      <alignment horizontal="center" vertical="center"/>
    </xf>
    <xf numFmtId="0" fontId="4"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4" fillId="6" borderId="22" xfId="0" applyFont="1" applyFill="1" applyBorder="1" applyAlignment="1">
      <alignment horizontal="left" vertical="center"/>
    </xf>
    <xf numFmtId="0" fontId="3" fillId="6" borderId="35" xfId="0" applyFont="1" applyFill="1" applyBorder="1" applyAlignment="1">
      <alignment horizontal="left" vertical="center"/>
    </xf>
    <xf numFmtId="0" fontId="3" fillId="6" borderId="23" xfId="0" applyFont="1" applyFill="1" applyBorder="1" applyAlignment="1">
      <alignment horizontal="left" vertical="center"/>
    </xf>
    <xf numFmtId="0" fontId="3" fillId="6" borderId="29" xfId="0" applyFont="1" applyFill="1" applyBorder="1" applyAlignment="1">
      <alignment horizontal="left" vertical="center"/>
    </xf>
    <xf numFmtId="0" fontId="3" fillId="6" borderId="20" xfId="0" applyFont="1" applyFill="1" applyBorder="1" applyAlignment="1">
      <alignment horizontal="left" vertical="center"/>
    </xf>
    <xf numFmtId="0" fontId="3" fillId="6" borderId="30" xfId="0" applyFont="1" applyFill="1" applyBorder="1" applyAlignment="1">
      <alignment horizontal="left" vertical="center"/>
    </xf>
    <xf numFmtId="0" fontId="4" fillId="6" borderId="22" xfId="0" applyFont="1" applyFill="1" applyBorder="1" applyAlignment="1">
      <alignment horizontal="left" vertical="center" shrinkToFit="1"/>
    </xf>
    <xf numFmtId="0" fontId="3" fillId="6" borderId="35" xfId="0" applyFont="1" applyFill="1" applyBorder="1" applyAlignment="1">
      <alignment horizontal="left" vertical="center" shrinkToFit="1"/>
    </xf>
    <xf numFmtId="0" fontId="3" fillId="6" borderId="23" xfId="0" applyFont="1" applyFill="1" applyBorder="1" applyAlignment="1">
      <alignment horizontal="left" vertical="center" shrinkToFit="1"/>
    </xf>
    <xf numFmtId="0" fontId="3" fillId="6" borderId="29" xfId="0" applyFont="1" applyFill="1" applyBorder="1" applyAlignment="1">
      <alignment horizontal="left" vertical="center" shrinkToFit="1"/>
    </xf>
    <xf numFmtId="0" fontId="3" fillId="6" borderId="20" xfId="0" applyFont="1" applyFill="1" applyBorder="1" applyAlignment="1">
      <alignment horizontal="left" vertical="center" shrinkToFit="1"/>
    </xf>
    <xf numFmtId="0" fontId="3" fillId="6" borderId="30" xfId="0" applyFont="1" applyFill="1" applyBorder="1" applyAlignment="1">
      <alignment horizontal="left" vertical="center" shrinkToFit="1"/>
    </xf>
    <xf numFmtId="0" fontId="78" fillId="0" borderId="26" xfId="0" applyFont="1" applyFill="1" applyBorder="1" applyAlignment="1">
      <alignment horizontal="center" vertical="center"/>
    </xf>
    <xf numFmtId="0" fontId="78" fillId="0" borderId="27" xfId="0" applyFont="1" applyFill="1" applyBorder="1" applyAlignment="1">
      <alignment horizontal="center" vertical="center"/>
    </xf>
    <xf numFmtId="0" fontId="78" fillId="0" borderId="29" xfId="0" applyFont="1" applyFill="1" applyBorder="1" applyAlignment="1">
      <alignment horizontal="center" vertical="center"/>
    </xf>
    <xf numFmtId="0" fontId="78" fillId="0" borderId="30" xfId="0" applyFont="1" applyFill="1" applyBorder="1" applyAlignment="1">
      <alignment horizontal="center" vertical="center"/>
    </xf>
    <xf numFmtId="0" fontId="59" fillId="6" borderId="7" xfId="0" applyFont="1" applyFill="1" applyBorder="1" applyAlignment="1">
      <alignment horizontal="center" vertical="center"/>
    </xf>
    <xf numFmtId="0" fontId="0" fillId="6" borderId="7" xfId="0" applyFill="1" applyBorder="1" applyAlignment="1">
      <alignment horizontal="center" vertical="center"/>
    </xf>
    <xf numFmtId="0" fontId="4" fillId="0" borderId="7" xfId="0" applyFont="1" applyFill="1" applyBorder="1" applyAlignment="1">
      <alignment horizont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2" xfId="0" applyFont="1" applyFill="1" applyBorder="1" applyAlignment="1">
      <alignment horizontal="center" vertical="center"/>
    </xf>
    <xf numFmtId="0" fontId="0" fillId="0" borderId="73" xfId="0" applyFill="1" applyBorder="1" applyAlignment="1">
      <alignment horizontal="center" vertical="center"/>
    </xf>
    <xf numFmtId="31" fontId="4" fillId="0" borderId="72"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4" fillId="0" borderId="29" xfId="0" applyFont="1" applyFill="1" applyBorder="1" applyAlignment="1">
      <alignment horizontal="center" vertical="center"/>
    </xf>
    <xf numFmtId="0" fontId="4" fillId="0" borderId="33" xfId="0" applyFont="1" applyFill="1" applyBorder="1" applyAlignment="1">
      <alignment horizontal="center" vertical="center"/>
    </xf>
    <xf numFmtId="0" fontId="0" fillId="0" borderId="32" xfId="0" applyFill="1" applyBorder="1" applyAlignment="1">
      <alignment horizontal="center" vertical="center"/>
    </xf>
    <xf numFmtId="0" fontId="0" fillId="0" borderId="81" xfId="0" applyFill="1" applyBorder="1" applyAlignment="1">
      <alignment horizontal="center" vertical="center"/>
    </xf>
    <xf numFmtId="0" fontId="0" fillId="0" borderId="82" xfId="0" applyFill="1" applyBorder="1" applyAlignment="1">
      <alignment horizontal="center" vertical="center"/>
    </xf>
    <xf numFmtId="0" fontId="4"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78" xfId="0" applyFont="1" applyFill="1" applyBorder="1" applyAlignment="1">
      <alignment horizontal="center" vertical="center"/>
    </xf>
    <xf numFmtId="0" fontId="34" fillId="9" borderId="62" xfId="0" applyFont="1" applyFill="1" applyBorder="1" applyAlignment="1">
      <alignment horizontal="center" vertical="center"/>
    </xf>
    <xf numFmtId="0" fontId="10" fillId="9" borderId="62" xfId="0" applyFont="1" applyFill="1" applyBorder="1" applyAlignment="1">
      <alignment horizontal="center" vertical="center"/>
    </xf>
    <xf numFmtId="0" fontId="36" fillId="0" borderId="6" xfId="0" applyFont="1" applyFill="1" applyBorder="1" applyAlignment="1">
      <alignment horizontal="center" vertical="center"/>
    </xf>
    <xf numFmtId="0" fontId="0" fillId="0" borderId="91" xfId="0" applyFont="1" applyBorder="1" applyAlignment="1" applyProtection="1">
      <alignment horizontal="center" vertical="center" wrapText="1"/>
      <protection locked="0" hidden="1"/>
    </xf>
    <xf numFmtId="0" fontId="0" fillId="0" borderId="0" xfId="0" applyFont="1" applyAlignment="1" applyProtection="1">
      <alignment horizontal="center" vertical="center" wrapText="1"/>
      <protection locked="0" hidden="1"/>
    </xf>
    <xf numFmtId="0" fontId="87" fillId="0" borderId="31" xfId="0" applyFont="1" applyFill="1" applyBorder="1" applyAlignment="1" applyProtection="1">
      <alignment horizontal="left" vertical="center" wrapText="1"/>
      <protection locked="0" hidden="1"/>
    </xf>
    <xf numFmtId="0" fontId="60" fillId="0" borderId="32" xfId="0" applyFont="1" applyFill="1" applyBorder="1" applyAlignment="1" applyProtection="1">
      <alignment horizontal="left" vertical="center" wrapText="1"/>
      <protection locked="0" hidden="1"/>
    </xf>
    <xf numFmtId="0" fontId="60" fillId="0" borderId="51" xfId="0" applyFont="1" applyFill="1" applyBorder="1" applyAlignment="1" applyProtection="1">
      <alignment horizontal="left" vertical="center" wrapText="1"/>
      <protection locked="0" hidden="1"/>
    </xf>
    <xf numFmtId="0" fontId="60" fillId="0" borderId="31" xfId="0" applyFont="1" applyFill="1" applyBorder="1" applyAlignment="1" applyProtection="1">
      <alignment horizontal="left" vertical="center" wrapText="1"/>
      <protection locked="0" hidden="1"/>
    </xf>
    <xf numFmtId="0" fontId="87" fillId="0" borderId="32" xfId="0" applyFont="1" applyFill="1" applyBorder="1" applyAlignment="1" applyProtection="1">
      <alignment horizontal="left" vertical="center" wrapText="1"/>
      <protection locked="0" hidden="1"/>
    </xf>
    <xf numFmtId="0" fontId="87" fillId="0" borderId="51" xfId="0" applyFont="1" applyFill="1" applyBorder="1" applyAlignment="1" applyProtection="1">
      <alignment horizontal="left" vertical="center" wrapText="1"/>
      <protection locked="0" hidden="1"/>
    </xf>
    <xf numFmtId="0" fontId="30" fillId="0" borderId="39" xfId="0" applyFont="1" applyBorder="1" applyAlignment="1" applyProtection="1">
      <alignment horizontal="center" vertical="center" wrapText="1"/>
      <protection locked="0" hidden="1"/>
    </xf>
    <xf numFmtId="0" fontId="30" fillId="0" borderId="12" xfId="0" applyFont="1" applyBorder="1" applyAlignment="1" applyProtection="1">
      <alignment horizontal="center" vertical="center" wrapText="1"/>
      <protection locked="0" hidden="1"/>
    </xf>
    <xf numFmtId="0" fontId="30" fillId="0" borderId="55" xfId="0" applyFont="1" applyBorder="1" applyAlignment="1" applyProtection="1">
      <alignment horizontal="center" vertical="center" wrapText="1"/>
      <protection locked="0" hidden="1"/>
    </xf>
    <xf numFmtId="0" fontId="26" fillId="0" borderId="31" xfId="0" applyFont="1" applyFill="1" applyBorder="1" applyAlignment="1" applyProtection="1">
      <alignment horizontal="left" vertical="center" wrapText="1"/>
      <protection locked="0" hidden="1"/>
    </xf>
    <xf numFmtId="0" fontId="31" fillId="0" borderId="32" xfId="0" applyFont="1" applyFill="1" applyBorder="1" applyAlignment="1" applyProtection="1">
      <alignment horizontal="left" vertical="center" wrapText="1"/>
      <protection locked="0" hidden="1"/>
    </xf>
    <xf numFmtId="0" fontId="31" fillId="0" borderId="51" xfId="0" applyFont="1" applyFill="1" applyBorder="1" applyAlignment="1" applyProtection="1">
      <alignment horizontal="left" vertical="center" wrapText="1"/>
      <protection locked="0" hidden="1"/>
    </xf>
    <xf numFmtId="0" fontId="26" fillId="0" borderId="32" xfId="0" applyFont="1" applyFill="1" applyBorder="1" applyAlignment="1" applyProtection="1">
      <alignment horizontal="left" vertical="center" wrapText="1"/>
      <protection locked="0" hidden="1"/>
    </xf>
    <xf numFmtId="0" fontId="26" fillId="0" borderId="51" xfId="0" applyFont="1" applyFill="1" applyBorder="1" applyAlignment="1" applyProtection="1">
      <alignment horizontal="left" vertical="center" wrapText="1"/>
      <protection locked="0" hidden="1"/>
    </xf>
    <xf numFmtId="0" fontId="15" fillId="0" borderId="52" xfId="0" applyFont="1" applyBorder="1" applyAlignment="1" applyProtection="1">
      <alignment horizontal="center"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11" xfId="0" applyFont="1" applyBorder="1" applyAlignment="1" applyProtection="1">
      <alignment horizontal="center" vertical="center" wrapText="1"/>
      <protection locked="0" hidden="1"/>
    </xf>
    <xf numFmtId="0" fontId="15" fillId="0" borderId="12" xfId="0" applyFont="1" applyBorder="1" applyAlignment="1" applyProtection="1">
      <alignment horizontal="center" vertical="center" wrapText="1"/>
      <protection locked="0" hidden="1"/>
    </xf>
    <xf numFmtId="0" fontId="15" fillId="0" borderId="13" xfId="0" applyFont="1" applyBorder="1" applyAlignment="1" applyProtection="1">
      <alignment horizontal="center" vertical="center" wrapText="1"/>
      <protection locked="0" hidden="1"/>
    </xf>
    <xf numFmtId="0" fontId="15" fillId="0" borderId="55" xfId="0" applyFont="1" applyBorder="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18" xfId="0" applyFont="1" applyBorder="1" applyAlignment="1" applyProtection="1">
      <alignment horizontal="center" vertical="center" wrapText="1"/>
      <protection locked="0" hidden="1"/>
    </xf>
    <xf numFmtId="0" fontId="15" fillId="0" borderId="17" xfId="0" applyFont="1" applyFill="1" applyBorder="1" applyAlignment="1" applyProtection="1">
      <alignment horizontal="center" vertical="center" wrapText="1"/>
      <protection locked="0" hidden="1"/>
    </xf>
    <xf numFmtId="0" fontId="15" fillId="0" borderId="16" xfId="0" applyFont="1" applyFill="1" applyBorder="1" applyAlignment="1" applyProtection="1">
      <alignment horizontal="center" vertical="center" wrapText="1"/>
      <protection locked="0" hidden="1"/>
    </xf>
    <xf numFmtId="0" fontId="15" fillId="0" borderId="18" xfId="0" applyFont="1" applyFill="1" applyBorder="1" applyAlignment="1" applyProtection="1">
      <alignment horizontal="center" vertical="center" wrapText="1"/>
      <protection locked="0" hidden="1"/>
    </xf>
    <xf numFmtId="14" fontId="15" fillId="0" borderId="17" xfId="0" applyNumberFormat="1" applyFont="1" applyBorder="1" applyAlignment="1" applyProtection="1">
      <alignment horizontal="center" vertical="center" wrapText="1"/>
      <protection locked="0" hidden="1"/>
    </xf>
    <xf numFmtId="0" fontId="15" fillId="0" borderId="16" xfId="0" applyFont="1" applyBorder="1" applyAlignment="1" applyProtection="1">
      <alignment horizontal="center" vertical="center" wrapText="1"/>
      <protection locked="0" hidden="1"/>
    </xf>
    <xf numFmtId="0" fontId="15" fillId="0" borderId="57" xfId="0" applyFont="1" applyBorder="1" applyAlignment="1" applyProtection="1">
      <alignment horizontal="center" vertical="center" wrapText="1"/>
      <protection locked="0" hidden="1"/>
    </xf>
    <xf numFmtId="0" fontId="89" fillId="0" borderId="32" xfId="0" applyFont="1" applyFill="1" applyBorder="1" applyAlignment="1" applyProtection="1">
      <alignment horizontal="left" vertical="center" wrapText="1"/>
      <protection locked="0" hidden="1"/>
    </xf>
    <xf numFmtId="0" fontId="89" fillId="0" borderId="51" xfId="0" applyFont="1" applyFill="1" applyBorder="1" applyAlignment="1" applyProtection="1">
      <alignment horizontal="left" vertical="center" wrapText="1"/>
      <protection locked="0" hidden="1"/>
    </xf>
    <xf numFmtId="0" fontId="0" fillId="0" borderId="0" xfId="0" applyAlignment="1" applyProtection="1">
      <alignment horizontal="left" vertical="center" wrapText="1"/>
      <protection locked="0" hidden="1"/>
    </xf>
    <xf numFmtId="0" fontId="60" fillId="0" borderId="31" xfId="0" applyFont="1" applyFill="1" applyBorder="1" applyAlignment="1" applyProtection="1">
      <alignment horizontal="center" vertical="center" wrapText="1"/>
      <protection locked="0" hidden="1"/>
    </xf>
    <xf numFmtId="0" fontId="60" fillId="0" borderId="32" xfId="0" applyFont="1" applyFill="1" applyBorder="1" applyAlignment="1" applyProtection="1">
      <alignment horizontal="center" vertical="center" wrapText="1"/>
      <protection locked="0" hidden="1"/>
    </xf>
    <xf numFmtId="0" fontId="60" fillId="0" borderId="51" xfId="0" applyFont="1" applyFill="1" applyBorder="1" applyAlignment="1" applyProtection="1">
      <alignment horizontal="center" vertical="center" wrapText="1"/>
      <protection locked="0" hidden="1"/>
    </xf>
    <xf numFmtId="0" fontId="31" fillId="0" borderId="31" xfId="0" applyFont="1" applyFill="1" applyBorder="1" applyAlignment="1" applyProtection="1">
      <alignment horizontal="left" vertical="center" wrapText="1"/>
      <protection locked="0" hidden="1"/>
    </xf>
    <xf numFmtId="0" fontId="29" fillId="0" borderId="10" xfId="0" applyFont="1" applyBorder="1" applyAlignment="1" applyProtection="1">
      <alignment horizontal="center" vertical="center" wrapText="1"/>
      <protection locked="0" hidden="1"/>
    </xf>
    <xf numFmtId="0" fontId="29" fillId="0" borderId="49" xfId="0" applyFont="1" applyBorder="1" applyAlignment="1" applyProtection="1">
      <alignment horizontal="center" vertical="center" wrapText="1"/>
      <protection locked="0" hidden="1"/>
    </xf>
    <xf numFmtId="0" fontId="15" fillId="0" borderId="41" xfId="0" applyFont="1" applyBorder="1" applyAlignment="1" applyProtection="1">
      <alignment horizontal="center" vertical="center" wrapText="1"/>
      <protection locked="0" hidden="1"/>
    </xf>
    <xf numFmtId="0" fontId="15" fillId="0" borderId="23" xfId="0" applyFont="1" applyBorder="1" applyAlignment="1" applyProtection="1">
      <alignment horizontal="center" vertical="center" wrapText="1"/>
      <protection locked="0" hidden="1"/>
    </xf>
    <xf numFmtId="0" fontId="15" fillId="0" borderId="22" xfId="0" applyFont="1" applyFill="1" applyBorder="1" applyAlignment="1" applyProtection="1">
      <alignment horizontal="center" vertical="center" wrapText="1"/>
      <protection locked="0" hidden="1"/>
    </xf>
    <xf numFmtId="0" fontId="15" fillId="0" borderId="35" xfId="0" applyFont="1" applyFill="1" applyBorder="1" applyAlignment="1" applyProtection="1">
      <alignment horizontal="center" vertical="center" wrapText="1"/>
      <protection locked="0" hidden="1"/>
    </xf>
    <xf numFmtId="0" fontId="15" fillId="0" borderId="23" xfId="0" applyFont="1" applyFill="1" applyBorder="1" applyAlignment="1" applyProtection="1">
      <alignment horizontal="center" vertical="center" wrapText="1"/>
      <protection locked="0" hidden="1"/>
    </xf>
    <xf numFmtId="14" fontId="15" fillId="0" borderId="22" xfId="0" applyNumberFormat="1" applyFont="1" applyBorder="1" applyAlignment="1" applyProtection="1">
      <alignment horizontal="center" vertical="center" wrapText="1"/>
      <protection locked="0" hidden="1"/>
    </xf>
    <xf numFmtId="0" fontId="15" fillId="0" borderId="35" xfId="0" applyFont="1" applyBorder="1" applyAlignment="1" applyProtection="1">
      <alignment horizontal="center" vertical="center" wrapText="1"/>
      <protection locked="0" hidden="1"/>
    </xf>
    <xf numFmtId="0" fontId="15" fillId="0" borderId="47" xfId="0" applyFont="1" applyBorder="1" applyAlignment="1" applyProtection="1">
      <alignment horizontal="center" vertical="center" wrapText="1"/>
      <protection locked="0" hidden="1"/>
    </xf>
    <xf numFmtId="0" fontId="26" fillId="0" borderId="7" xfId="0" applyFont="1" applyFill="1" applyBorder="1" applyAlignment="1" applyProtection="1">
      <alignment horizontal="center" vertical="center" wrapText="1"/>
      <protection locked="0" hidden="1"/>
    </xf>
    <xf numFmtId="0" fontId="29" fillId="0" borderId="27" xfId="0" applyFont="1" applyBorder="1" applyAlignment="1" applyProtection="1">
      <alignment horizontal="center" vertical="center" wrapText="1"/>
      <protection locked="0" hidden="1"/>
    </xf>
    <xf numFmtId="0" fontId="26" fillId="0" borderId="33" xfId="0" applyFont="1" applyFill="1" applyBorder="1" applyAlignment="1" applyProtection="1">
      <alignment horizontal="center" vertical="center" wrapText="1"/>
      <protection locked="0" hidden="1"/>
    </xf>
    <xf numFmtId="0" fontId="26" fillId="0" borderId="32" xfId="0" applyFont="1" applyFill="1" applyBorder="1" applyAlignment="1" applyProtection="1">
      <alignment horizontal="center" vertical="center" wrapText="1"/>
      <protection locked="0" hidden="1"/>
    </xf>
    <xf numFmtId="0" fontId="26" fillId="0" borderId="34" xfId="0" applyFont="1" applyFill="1" applyBorder="1" applyAlignment="1" applyProtection="1">
      <alignment horizontal="center" vertical="center" wrapText="1"/>
      <protection locked="0" hidden="1"/>
    </xf>
    <xf numFmtId="0" fontId="61" fillId="0" borderId="15" xfId="0" applyFont="1" applyFill="1" applyBorder="1" applyAlignment="1" applyProtection="1">
      <alignment horizontal="center" vertical="center" wrapText="1"/>
      <protection locked="0" hidden="1"/>
    </xf>
    <xf numFmtId="0" fontId="61" fillId="0" borderId="16" xfId="0" applyFont="1" applyFill="1" applyBorder="1" applyAlignment="1" applyProtection="1">
      <alignment horizontal="center" vertical="center" wrapText="1"/>
      <protection locked="0" hidden="1"/>
    </xf>
    <xf numFmtId="0" fontId="61" fillId="0" borderId="18" xfId="0" applyFont="1" applyFill="1" applyBorder="1" applyAlignment="1" applyProtection="1">
      <alignment horizontal="center" vertical="center" wrapText="1"/>
      <protection locked="0" hidden="1"/>
    </xf>
    <xf numFmtId="0" fontId="61" fillId="0" borderId="17" xfId="0" applyFont="1" applyFill="1" applyBorder="1" applyAlignment="1" applyProtection="1">
      <alignment horizontal="center" vertical="center" wrapText="1"/>
      <protection locked="0" hidden="1"/>
    </xf>
    <xf numFmtId="0" fontId="61" fillId="0" borderId="38" xfId="0" applyFont="1" applyFill="1" applyBorder="1" applyAlignment="1" applyProtection="1">
      <alignment horizontal="center" vertical="center" wrapText="1"/>
      <protection locked="0" hidden="1"/>
    </xf>
    <xf numFmtId="0" fontId="61" fillId="0" borderId="8" xfId="0" applyFont="1" applyFill="1" applyBorder="1" applyAlignment="1" applyProtection="1">
      <alignment horizontal="right" vertical="center" wrapText="1"/>
      <protection locked="0" hidden="1"/>
    </xf>
    <xf numFmtId="0" fontId="61" fillId="0" borderId="8" xfId="0" applyFont="1" applyFill="1" applyBorder="1" applyAlignment="1" applyProtection="1">
      <alignment horizontal="center" vertical="center" wrapText="1"/>
      <protection locked="0" hidden="1"/>
    </xf>
    <xf numFmtId="0" fontId="61" fillId="0" borderId="52" xfId="0" applyFont="1" applyFill="1" applyBorder="1" applyAlignment="1" applyProtection="1">
      <alignment horizontal="center" vertical="center" wrapText="1"/>
      <protection locked="0" hidden="1"/>
    </xf>
    <xf numFmtId="0" fontId="61" fillId="0" borderId="13" xfId="0" applyFont="1" applyFill="1" applyBorder="1" applyAlignment="1" applyProtection="1">
      <alignment horizontal="center" vertical="center" wrapText="1"/>
      <protection locked="0" hidden="1"/>
    </xf>
    <xf numFmtId="0" fontId="61" fillId="0" borderId="37" xfId="0" applyFont="1" applyFill="1" applyBorder="1" applyAlignment="1" applyProtection="1">
      <alignment horizontal="center" vertical="center" wrapText="1"/>
      <protection locked="0" hidden="1"/>
    </xf>
    <xf numFmtId="0" fontId="61" fillId="0" borderId="11" xfId="0" applyFont="1" applyFill="1" applyBorder="1" applyAlignment="1" applyProtection="1">
      <alignment horizontal="center" vertical="center" wrapText="1"/>
      <protection locked="0" hidden="1"/>
    </xf>
    <xf numFmtId="0" fontId="61" fillId="0" borderId="12" xfId="0" applyFont="1" applyFill="1" applyBorder="1" applyAlignment="1" applyProtection="1">
      <alignment horizontal="center" vertical="center" wrapText="1"/>
      <protection locked="0" hidden="1"/>
    </xf>
    <xf numFmtId="0" fontId="61" fillId="0" borderId="31" xfId="0" applyFont="1" applyFill="1" applyBorder="1" applyAlignment="1" applyProtection="1">
      <alignment horizontal="center" vertical="center" wrapText="1"/>
      <protection locked="0" hidden="1"/>
    </xf>
    <xf numFmtId="0" fontId="61" fillId="0" borderId="32" xfId="0" applyFont="1" applyFill="1" applyBorder="1" applyAlignment="1" applyProtection="1">
      <alignment horizontal="center" vertical="center" wrapText="1"/>
      <protection locked="0" hidden="1"/>
    </xf>
    <xf numFmtId="0" fontId="61" fillId="0" borderId="34" xfId="0" applyFont="1" applyFill="1" applyBorder="1" applyAlignment="1" applyProtection="1">
      <alignment horizontal="center" vertical="center" wrapText="1"/>
      <protection locked="0" hidden="1"/>
    </xf>
    <xf numFmtId="0" fontId="61" fillId="0" borderId="33" xfId="0" applyFont="1" applyFill="1" applyBorder="1" applyAlignment="1" applyProtection="1">
      <alignment horizontal="center" vertical="center" wrapText="1"/>
      <protection locked="0" hidden="1"/>
    </xf>
    <xf numFmtId="0" fontId="61" fillId="0" borderId="54" xfId="0" applyFont="1" applyFill="1" applyBorder="1" applyAlignment="1" applyProtection="1">
      <alignment horizontal="center" vertical="center" wrapText="1"/>
      <protection locked="0" hidden="1"/>
    </xf>
    <xf numFmtId="0" fontId="61" fillId="0" borderId="28" xfId="0" applyFont="1" applyFill="1" applyBorder="1" applyAlignment="1" applyProtection="1">
      <alignment horizontal="center" vertical="center" wrapText="1"/>
      <protection locked="0" hidden="1"/>
    </xf>
    <xf numFmtId="0" fontId="64" fillId="0" borderId="27" xfId="0" applyFont="1" applyFill="1" applyBorder="1" applyAlignment="1" applyProtection="1">
      <alignment horizontal="center" vertical="center" wrapText="1"/>
      <protection locked="0" hidden="1"/>
    </xf>
    <xf numFmtId="0" fontId="64" fillId="0" borderId="30" xfId="0" applyFont="1" applyFill="1" applyBorder="1" applyAlignment="1" applyProtection="1">
      <alignment horizontal="center" vertical="center" wrapText="1"/>
      <protection locked="0" hidden="1"/>
    </xf>
    <xf numFmtId="0" fontId="64" fillId="0" borderId="54" xfId="0" applyFont="1" applyFill="1" applyBorder="1" applyAlignment="1" applyProtection="1">
      <alignment horizontal="center" vertical="center" wrapText="1"/>
      <protection locked="0" hidden="1"/>
    </xf>
    <xf numFmtId="0" fontId="64" fillId="0" borderId="28" xfId="0" applyFont="1" applyFill="1" applyBorder="1" applyAlignment="1" applyProtection="1">
      <alignment horizontal="center" vertical="center" wrapText="1"/>
      <protection locked="0" hidden="1"/>
    </xf>
    <xf numFmtId="0" fontId="64" fillId="0" borderId="26" xfId="0" applyFont="1" applyFill="1" applyBorder="1" applyAlignment="1" applyProtection="1">
      <alignment horizontal="center" vertical="center" wrapText="1"/>
      <protection locked="0" hidden="1"/>
    </xf>
    <xf numFmtId="0" fontId="64" fillId="0" borderId="29" xfId="0" applyFont="1" applyFill="1" applyBorder="1" applyAlignment="1" applyProtection="1">
      <alignment horizontal="center" vertical="center" wrapText="1"/>
      <protection locked="0" hidden="1"/>
    </xf>
    <xf numFmtId="0" fontId="90" fillId="0" borderId="0" xfId="0" applyFont="1" applyAlignment="1" applyProtection="1">
      <alignment horizontal="center" vertical="center" wrapText="1"/>
      <protection hidden="1"/>
    </xf>
    <xf numFmtId="0" fontId="64" fillId="0" borderId="5"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4" fillId="0" borderId="25" xfId="0" applyFont="1" applyFill="1" applyBorder="1" applyAlignment="1" applyProtection="1">
      <alignment horizontal="center" vertical="center" wrapText="1"/>
      <protection locked="0" hidden="1"/>
    </xf>
    <xf numFmtId="14" fontId="61" fillId="0" borderId="38" xfId="0" applyNumberFormat="1" applyFont="1" applyFill="1" applyBorder="1" applyAlignment="1" applyProtection="1">
      <alignment horizontal="center" vertical="center" wrapText="1"/>
      <protection locked="0" hidden="1"/>
    </xf>
    <xf numFmtId="14" fontId="61" fillId="0" borderId="17" xfId="0" applyNumberFormat="1" applyFont="1" applyFill="1" applyBorder="1" applyAlignment="1" applyProtection="1">
      <alignment horizontal="center" vertical="center" wrapText="1"/>
      <protection locked="0" hidden="1"/>
    </xf>
    <xf numFmtId="14" fontId="61" fillId="0" borderId="50" xfId="0" applyNumberFormat="1" applyFont="1" applyFill="1" applyBorder="1" applyAlignment="1" applyProtection="1">
      <alignment horizontal="center" vertical="center" wrapText="1"/>
      <protection locked="0" hidden="1"/>
    </xf>
    <xf numFmtId="0" fontId="64" fillId="0" borderId="20" xfId="0" applyFont="1" applyFill="1" applyBorder="1" applyAlignment="1" applyProtection="1">
      <alignment horizontal="center" vertical="center" wrapText="1"/>
      <protection locked="0" hidden="1"/>
    </xf>
    <xf numFmtId="0" fontId="64" fillId="0" borderId="11" xfId="0" applyFont="1" applyFill="1" applyBorder="1" applyAlignment="1" applyProtection="1">
      <alignment horizontal="center" vertical="center" wrapText="1"/>
      <protection locked="0" hidden="1"/>
    </xf>
    <xf numFmtId="0" fontId="64" fillId="0" borderId="12" xfId="0" applyFont="1" applyFill="1" applyBorder="1" applyAlignment="1" applyProtection="1">
      <alignment horizontal="center" vertical="center" wrapText="1"/>
      <protection locked="0" hidden="1"/>
    </xf>
    <xf numFmtId="0" fontId="64" fillId="0" borderId="13" xfId="0" applyFont="1" applyFill="1" applyBorder="1" applyAlignment="1" applyProtection="1">
      <alignment horizontal="center" vertical="center" wrapText="1"/>
      <protection locked="0" hidden="1"/>
    </xf>
    <xf numFmtId="0" fontId="67" fillId="0" borderId="14" xfId="0" applyFont="1" applyFill="1" applyBorder="1" applyAlignment="1" applyProtection="1">
      <alignment horizontal="left" vertical="center" wrapText="1"/>
      <protection locked="0" hidden="1"/>
    </xf>
    <xf numFmtId="0" fontId="67" fillId="0" borderId="0" xfId="0" applyFont="1" applyFill="1" applyBorder="1" applyAlignment="1" applyProtection="1">
      <alignment horizontal="left" vertical="center" wrapText="1"/>
      <protection locked="0" hidden="1"/>
    </xf>
    <xf numFmtId="0" fontId="61" fillId="0" borderId="42" xfId="0" applyFont="1" applyFill="1" applyBorder="1" applyAlignment="1" applyProtection="1">
      <alignment horizontal="center" vertical="center" wrapText="1"/>
      <protection locked="0" hidden="1"/>
    </xf>
    <xf numFmtId="0" fontId="61" fillId="0" borderId="14" xfId="0" applyFont="1" applyFill="1" applyBorder="1" applyAlignment="1" applyProtection="1">
      <alignment horizontal="center" vertical="center" wrapText="1"/>
      <protection locked="0" hidden="1"/>
    </xf>
    <xf numFmtId="0" fontId="61" fillId="0" borderId="58" xfId="0" applyFont="1" applyFill="1" applyBorder="1" applyAlignment="1" applyProtection="1">
      <alignment horizontal="center" vertical="center" wrapText="1"/>
      <protection locked="0" hidden="1"/>
    </xf>
    <xf numFmtId="0" fontId="61" fillId="0" borderId="29" xfId="0" applyFont="1" applyFill="1" applyBorder="1" applyAlignment="1" applyProtection="1">
      <alignment horizontal="center" vertical="center" wrapText="1"/>
      <protection locked="0" hidden="1"/>
    </xf>
    <xf numFmtId="0" fontId="61" fillId="0" borderId="20" xfId="0" applyFont="1" applyFill="1" applyBorder="1" applyAlignment="1" applyProtection="1">
      <alignment horizontal="center" vertical="center" wrapText="1"/>
      <protection locked="0" hidden="1"/>
    </xf>
    <xf numFmtId="0" fontId="61" fillId="0" borderId="56" xfId="0" applyFont="1" applyFill="1" applyBorder="1" applyAlignment="1" applyProtection="1">
      <alignment horizontal="center" vertical="center" wrapText="1"/>
      <protection locked="0" hidden="1"/>
    </xf>
    <xf numFmtId="0" fontId="71" fillId="0" borderId="14" xfId="0" applyFont="1" applyFill="1" applyBorder="1" applyAlignment="1" applyProtection="1">
      <alignment horizontal="center" vertical="center" wrapText="1"/>
      <protection locked="0" hidden="1"/>
    </xf>
    <xf numFmtId="0" fontId="71" fillId="0" borderId="0" xfId="0" applyFont="1" applyFill="1" applyAlignment="1" applyProtection="1">
      <alignment horizontal="center" vertical="center" wrapText="1"/>
      <protection locked="0" hidden="1"/>
    </xf>
    <xf numFmtId="0" fontId="61" fillId="0" borderId="10" xfId="0" applyFont="1" applyFill="1" applyBorder="1" applyAlignment="1" applyProtection="1">
      <alignment horizontal="center" vertical="center" wrapText="1"/>
      <protection locked="0" hidden="1"/>
    </xf>
    <xf numFmtId="0" fontId="61" fillId="0" borderId="30" xfId="0" applyFont="1" applyFill="1" applyBorder="1" applyAlignment="1" applyProtection="1">
      <alignment horizontal="center" vertical="center" wrapText="1"/>
      <protection locked="0" hidden="1"/>
    </xf>
    <xf numFmtId="0" fontId="63" fillId="0" borderId="14" xfId="0" applyFont="1" applyFill="1" applyBorder="1" applyAlignment="1" applyProtection="1">
      <alignment horizontal="center" vertical="center" wrapText="1"/>
      <protection locked="0" hidden="1"/>
    </xf>
    <xf numFmtId="0" fontId="63" fillId="0" borderId="10" xfId="0" applyFont="1" applyFill="1" applyBorder="1" applyAlignment="1" applyProtection="1">
      <alignment horizontal="center" vertical="center" wrapText="1"/>
      <protection locked="0" hidden="1"/>
    </xf>
    <xf numFmtId="0" fontId="63" fillId="0" borderId="0" xfId="0" applyFont="1" applyFill="1" applyBorder="1" applyAlignment="1" applyProtection="1">
      <alignment horizontal="center" vertical="center" wrapText="1"/>
      <protection locked="0" hidden="1"/>
    </xf>
    <xf numFmtId="0" fontId="63" fillId="0" borderId="27" xfId="0" applyFont="1" applyFill="1" applyBorder="1" applyAlignment="1" applyProtection="1">
      <alignment horizontal="center" vertical="center" wrapText="1"/>
      <protection locked="0" hidden="1"/>
    </xf>
    <xf numFmtId="0" fontId="63" fillId="0" borderId="8" xfId="0" applyFont="1" applyFill="1" applyBorder="1" applyAlignment="1" applyProtection="1">
      <alignment horizontal="center" vertical="center" wrapText="1"/>
      <protection locked="0" hidden="1"/>
    </xf>
    <xf numFmtId="0" fontId="63" fillId="0" borderId="49" xfId="0" applyFont="1" applyFill="1" applyBorder="1" applyAlignment="1" applyProtection="1">
      <alignment horizontal="center" vertical="center" wrapText="1"/>
      <protection locked="0" hidden="1"/>
    </xf>
    <xf numFmtId="180" fontId="64" fillId="0" borderId="28" xfId="0" applyNumberFormat="1" applyFont="1" applyFill="1" applyBorder="1" applyAlignment="1" applyProtection="1">
      <alignment horizontal="center" vertical="center" wrapText="1"/>
      <protection locked="0" hidden="1"/>
    </xf>
    <xf numFmtId="180" fontId="64" fillId="0" borderId="7" xfId="0" applyNumberFormat="1" applyFont="1" applyFill="1" applyBorder="1" applyAlignment="1" applyProtection="1">
      <alignment horizontal="center" vertical="center" wrapText="1"/>
      <protection locked="0" hidden="1"/>
    </xf>
    <xf numFmtId="0" fontId="64" fillId="0" borderId="19" xfId="0" applyFont="1" applyFill="1" applyBorder="1" applyAlignment="1" applyProtection="1">
      <alignment horizontal="center" vertical="center" wrapText="1"/>
      <protection locked="0" hidden="1"/>
    </xf>
    <xf numFmtId="0" fontId="64" fillId="0" borderId="21" xfId="0" applyFont="1" applyFill="1" applyBorder="1" applyAlignment="1" applyProtection="1">
      <alignment horizontal="center" vertical="center" wrapText="1"/>
      <protection locked="0" hidden="1"/>
    </xf>
    <xf numFmtId="0" fontId="11" fillId="0" borderId="0" xfId="0" applyFont="1" applyBorder="1" applyAlignment="1" applyProtection="1">
      <alignment horizontal="center" vertical="center" shrinkToFit="1"/>
      <protection locked="0" hidden="1"/>
    </xf>
    <xf numFmtId="0" fontId="18" fillId="2" borderId="0" xfId="0" applyFont="1" applyFill="1" applyBorder="1" applyAlignment="1" applyProtection="1">
      <alignment horizontal="left" vertical="center" shrinkToFit="1"/>
      <protection locked="0" hidden="1"/>
    </xf>
    <xf numFmtId="0" fontId="12" fillId="0" borderId="7" xfId="0" applyFont="1" applyBorder="1" applyAlignment="1" applyProtection="1">
      <alignment horizontal="center" vertical="center" wrapText="1"/>
      <protection locked="0" hidden="1"/>
    </xf>
    <xf numFmtId="0" fontId="12" fillId="0" borderId="7" xfId="0" applyFont="1" applyBorder="1" applyAlignment="1" applyProtection="1">
      <alignment horizontal="center" vertical="top" wrapText="1"/>
      <protection locked="0" hidden="1"/>
    </xf>
    <xf numFmtId="0" fontId="12" fillId="0" borderId="7" xfId="0" applyFont="1" applyFill="1" applyBorder="1" applyAlignment="1" applyProtection="1">
      <alignment horizontal="center" vertical="center" wrapText="1"/>
      <protection locked="0" hidden="1"/>
    </xf>
    <xf numFmtId="0" fontId="12" fillId="0" borderId="7" xfId="0" applyFont="1" applyBorder="1" applyAlignment="1" applyProtection="1">
      <alignment horizontal="center" vertical="center"/>
      <protection locked="0" hidden="1"/>
    </xf>
    <xf numFmtId="14" fontId="7" fillId="0" borderId="7" xfId="0" applyNumberFormat="1" applyFont="1" applyBorder="1" applyAlignment="1" applyProtection="1">
      <alignment horizontal="center" vertical="center" wrapText="1"/>
      <protection locked="0" hidden="1"/>
    </xf>
    <xf numFmtId="0" fontId="7" fillId="0" borderId="7" xfId="0" applyFont="1" applyBorder="1" applyAlignment="1" applyProtection="1">
      <alignment horizontal="center" vertical="center" wrapText="1"/>
      <protection locked="0" hidden="1"/>
    </xf>
    <xf numFmtId="0" fontId="91" fillId="0" borderId="7" xfId="0" applyFont="1" applyBorder="1" applyAlignment="1" applyProtection="1">
      <alignment horizontal="center" vertical="center" wrapText="1"/>
      <protection locked="0" hidden="1"/>
    </xf>
    <xf numFmtId="0" fontId="91" fillId="0" borderId="5" xfId="0" applyFont="1" applyBorder="1" applyAlignment="1" applyProtection="1">
      <alignment horizontal="center" vertical="center" wrapText="1"/>
      <protection locked="0" hidden="1"/>
    </xf>
    <xf numFmtId="0" fontId="91" fillId="0" borderId="28" xfId="0" applyFont="1" applyBorder="1" applyAlignment="1" applyProtection="1">
      <alignment horizontal="center" vertical="center" wrapText="1"/>
      <protection locked="0" hidden="1"/>
    </xf>
    <xf numFmtId="0" fontId="14" fillId="0" borderId="23" xfId="0" applyFont="1" applyBorder="1" applyAlignment="1" applyProtection="1">
      <alignment horizontal="center" vertical="center" wrapText="1"/>
      <protection locked="0" hidden="1"/>
    </xf>
    <xf numFmtId="0" fontId="14" fillId="0" borderId="30" xfId="0" applyFont="1" applyBorder="1" applyAlignment="1" applyProtection="1">
      <alignment horizontal="center" vertical="center" wrapText="1"/>
      <protection locked="0" hidden="1"/>
    </xf>
    <xf numFmtId="0" fontId="13" fillId="0" borderId="22" xfId="0" applyFont="1" applyBorder="1" applyAlignment="1" applyProtection="1">
      <alignment horizontal="center" vertical="center" wrapText="1"/>
      <protection locked="0" hidden="1"/>
    </xf>
    <xf numFmtId="0" fontId="13" fillId="0" borderId="35" xfId="0" applyFont="1" applyBorder="1" applyAlignment="1" applyProtection="1">
      <alignment horizontal="center" vertical="center" wrapText="1"/>
      <protection locked="0" hidden="1"/>
    </xf>
    <xf numFmtId="0" fontId="13" fillId="0" borderId="23" xfId="0" applyFont="1" applyBorder="1" applyAlignment="1" applyProtection="1">
      <alignment horizontal="center" vertical="center" wrapText="1"/>
      <protection locked="0" hidden="1"/>
    </xf>
    <xf numFmtId="0" fontId="13" fillId="0" borderId="29" xfId="0" applyFont="1" applyBorder="1" applyAlignment="1" applyProtection="1">
      <alignment horizontal="center" vertical="center" wrapText="1"/>
      <protection locked="0" hidden="1"/>
    </xf>
    <xf numFmtId="0" fontId="13" fillId="0" borderId="20" xfId="0" applyFont="1" applyBorder="1" applyAlignment="1" applyProtection="1">
      <alignment horizontal="center" vertical="center" wrapText="1"/>
      <protection locked="0" hidden="1"/>
    </xf>
    <xf numFmtId="0" fontId="13" fillId="0" borderId="30"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protection locked="0" hidden="1"/>
    </xf>
    <xf numFmtId="0" fontId="14" fillId="0" borderId="5" xfId="0" applyFont="1" applyBorder="1" applyAlignment="1" applyProtection="1">
      <alignment horizontal="center" vertical="center" wrapText="1"/>
      <protection locked="0" hidden="1"/>
    </xf>
    <xf numFmtId="0" fontId="14" fillId="0" borderId="28" xfId="0" applyFont="1" applyBorder="1" applyAlignment="1" applyProtection="1">
      <alignment horizontal="center" vertical="center" wrapText="1"/>
      <protection locked="0" hidden="1"/>
    </xf>
    <xf numFmtId="0" fontId="91" fillId="0" borderId="22" xfId="0" applyFont="1" applyBorder="1" applyAlignment="1" applyProtection="1">
      <alignment horizontal="center" vertical="center" wrapText="1"/>
      <protection locked="0" hidden="1"/>
    </xf>
    <xf numFmtId="0" fontId="91" fillId="0" borderId="29" xfId="0" applyFont="1" applyBorder="1" applyAlignment="1" applyProtection="1">
      <alignment horizontal="center" vertical="center" wrapText="1"/>
      <protection locked="0" hidden="1"/>
    </xf>
    <xf numFmtId="0" fontId="7" fillId="0" borderId="8" xfId="0" applyFont="1" applyBorder="1" applyAlignment="1" applyProtection="1">
      <alignment horizontal="center" vertical="center" shrinkToFit="1"/>
      <protection locked="0" hidden="1"/>
    </xf>
    <xf numFmtId="0" fontId="7" fillId="0" borderId="8" xfId="0" applyFont="1" applyFill="1" applyBorder="1" applyAlignment="1" applyProtection="1">
      <alignment horizontal="center" vertical="center" shrinkToFit="1"/>
      <protection locked="0" hidden="1"/>
    </xf>
    <xf numFmtId="14" fontId="7" fillId="0" borderId="8" xfId="0" applyNumberFormat="1" applyFont="1" applyFill="1" applyBorder="1" applyAlignment="1" applyProtection="1">
      <alignment horizontal="left" vertical="center" shrinkToFit="1"/>
      <protection locked="0" hidden="1"/>
    </xf>
    <xf numFmtId="0" fontId="7" fillId="0" borderId="11" xfId="0" applyFont="1" applyFill="1" applyBorder="1" applyAlignment="1" applyProtection="1">
      <alignment horizontal="center" vertical="center"/>
      <protection locked="0" hidden="1"/>
    </xf>
    <xf numFmtId="0" fontId="7" fillId="0" borderId="12" xfId="0" applyFont="1" applyFill="1" applyBorder="1" applyAlignment="1" applyProtection="1">
      <alignment horizontal="center" vertical="center"/>
      <protection locked="0" hidden="1"/>
    </xf>
    <xf numFmtId="0" fontId="7" fillId="0" borderId="55" xfId="0" applyFont="1" applyFill="1" applyBorder="1" applyAlignment="1" applyProtection="1">
      <alignment horizontal="center" vertical="center"/>
      <protection locked="0" hidden="1"/>
    </xf>
    <xf numFmtId="0" fontId="9" fillId="6" borderId="32" xfId="0" applyFont="1" applyFill="1" applyBorder="1" applyAlignment="1" applyProtection="1">
      <alignment horizontal="left" vertical="center" wrapText="1"/>
      <protection locked="0" hidden="1"/>
    </xf>
    <xf numFmtId="0" fontId="9" fillId="0" borderId="33" xfId="0" applyFont="1" applyFill="1" applyBorder="1" applyAlignment="1" applyProtection="1">
      <alignment horizontal="left" vertical="center" wrapText="1"/>
      <protection locked="0" hidden="1"/>
    </xf>
    <xf numFmtId="0" fontId="9" fillId="0" borderId="32" xfId="0" applyFont="1" applyFill="1" applyBorder="1" applyAlignment="1" applyProtection="1">
      <alignment horizontal="left" vertical="center" wrapText="1"/>
      <protection locked="0" hidden="1"/>
    </xf>
    <xf numFmtId="0" fontId="9" fillId="0" borderId="34"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wrapText="1"/>
      <protection locked="0" hidden="1"/>
    </xf>
    <xf numFmtId="0" fontId="9" fillId="6" borderId="51" xfId="0" applyFont="1" applyFill="1" applyBorder="1" applyAlignment="1" applyProtection="1">
      <alignment horizontal="left" vertical="center" wrapText="1"/>
      <protection locked="0" hidden="1"/>
    </xf>
    <xf numFmtId="0" fontId="9" fillId="0" borderId="5" xfId="0" applyFont="1" applyBorder="1" applyAlignment="1" applyProtection="1">
      <alignment horizontal="center" vertical="center" wrapText="1"/>
      <protection locked="0" hidden="1"/>
    </xf>
    <xf numFmtId="0" fontId="9" fillId="0" borderId="25" xfId="0" applyFont="1" applyBorder="1" applyAlignment="1" applyProtection="1">
      <alignment horizontal="center" vertical="center" wrapText="1"/>
      <protection locked="0" hidden="1"/>
    </xf>
    <xf numFmtId="0" fontId="9" fillId="0" borderId="28" xfId="0" applyFont="1" applyBorder="1" applyAlignment="1" applyProtection="1">
      <alignment horizontal="center" vertical="center" wrapText="1"/>
      <protection locked="0" hidden="1"/>
    </xf>
    <xf numFmtId="0" fontId="9" fillId="0" borderId="51" xfId="0" applyFont="1" applyFill="1" applyBorder="1" applyAlignment="1" applyProtection="1">
      <alignment horizontal="left" vertical="center" wrapText="1"/>
      <protection locked="0" hidden="1"/>
    </xf>
    <xf numFmtId="0" fontId="9" fillId="6" borderId="35" xfId="0" applyFont="1" applyFill="1" applyBorder="1" applyAlignment="1" applyProtection="1">
      <alignment horizontal="left" vertical="center" wrapText="1"/>
      <protection locked="0" hidden="1"/>
    </xf>
    <xf numFmtId="0" fontId="9" fillId="0" borderId="7" xfId="0" applyFont="1" applyBorder="1" applyAlignment="1" applyProtection="1">
      <alignment horizontal="center" vertical="center" wrapText="1"/>
      <protection locked="0" hidden="1"/>
    </xf>
    <xf numFmtId="0" fontId="9" fillId="0" borderId="22" xfId="0" applyFont="1" applyFill="1" applyBorder="1" applyAlignment="1" applyProtection="1">
      <alignment horizontal="left" vertical="center" wrapText="1"/>
      <protection locked="0" hidden="1"/>
    </xf>
    <xf numFmtId="0" fontId="9" fillId="0" borderId="35" xfId="0" applyFont="1" applyFill="1" applyBorder="1" applyAlignment="1" applyProtection="1">
      <alignment horizontal="left" vertical="center" wrapText="1"/>
      <protection locked="0" hidden="1"/>
    </xf>
    <xf numFmtId="0" fontId="9" fillId="0" borderId="47" xfId="0" applyFont="1" applyFill="1" applyBorder="1" applyAlignment="1" applyProtection="1">
      <alignment horizontal="left" vertical="center" wrapText="1"/>
      <protection locked="0" hidden="1"/>
    </xf>
    <xf numFmtId="0" fontId="9" fillId="0" borderId="29" xfId="0" applyFont="1" applyFill="1" applyBorder="1" applyAlignment="1" applyProtection="1">
      <alignment horizontal="left" vertical="center" wrapText="1"/>
      <protection locked="0" hidden="1"/>
    </xf>
    <xf numFmtId="0" fontId="9" fillId="0" borderId="20" xfId="0" applyFont="1" applyFill="1" applyBorder="1" applyAlignment="1" applyProtection="1">
      <alignment horizontal="left" vertical="center" wrapText="1"/>
      <protection locked="0" hidden="1"/>
    </xf>
    <xf numFmtId="0" fontId="9" fillId="0" borderId="56"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protection locked="0" hidden="1"/>
    </xf>
    <xf numFmtId="0" fontId="9" fillId="6" borderId="32" xfId="0" applyFont="1" applyFill="1" applyBorder="1" applyAlignment="1" applyProtection="1">
      <alignment horizontal="left" vertical="center"/>
      <protection locked="0" hidden="1"/>
    </xf>
    <xf numFmtId="0" fontId="9" fillId="0" borderId="33" xfId="0" applyFont="1" applyFill="1" applyBorder="1" applyAlignment="1" applyProtection="1">
      <alignment horizontal="left" vertical="center"/>
      <protection locked="0" hidden="1"/>
    </xf>
    <xf numFmtId="0" fontId="9" fillId="0" borderId="32" xfId="0" applyFont="1" applyFill="1" applyBorder="1" applyAlignment="1" applyProtection="1">
      <alignment horizontal="left" vertical="center"/>
      <protection locked="0" hidden="1"/>
    </xf>
    <xf numFmtId="0" fontId="9" fillId="0" borderId="51" xfId="0" applyFont="1" applyFill="1" applyBorder="1" applyAlignment="1" applyProtection="1">
      <alignment horizontal="left" vertical="center"/>
      <protection locked="0" hidden="1"/>
    </xf>
    <xf numFmtId="0" fontId="9" fillId="6" borderId="30" xfId="0" applyFont="1" applyFill="1" applyBorder="1" applyAlignment="1" applyProtection="1">
      <alignment horizontal="left" vertical="center" wrapText="1"/>
      <protection locked="0" hidden="1"/>
    </xf>
    <xf numFmtId="0" fontId="9" fillId="6" borderId="28" xfId="0" applyFont="1" applyFill="1" applyBorder="1" applyAlignment="1" applyProtection="1">
      <alignment horizontal="left" vertical="center" wrapText="1"/>
      <protection locked="0" hidden="1"/>
    </xf>
    <xf numFmtId="0" fontId="9" fillId="6" borderId="46" xfId="0" applyFont="1" applyFill="1" applyBorder="1" applyAlignment="1" applyProtection="1">
      <alignment horizontal="left" vertical="center" wrapText="1"/>
      <protection locked="0" hidden="1"/>
    </xf>
    <xf numFmtId="0" fontId="9" fillId="6" borderId="30" xfId="0" applyFont="1" applyFill="1" applyBorder="1" applyAlignment="1" applyProtection="1">
      <alignment vertical="center"/>
      <protection locked="0" hidden="1"/>
    </xf>
    <xf numFmtId="0" fontId="9" fillId="6" borderId="28" xfId="0" applyFont="1" applyFill="1" applyBorder="1" applyAlignment="1" applyProtection="1">
      <alignment vertical="center"/>
      <protection locked="0" hidden="1"/>
    </xf>
    <xf numFmtId="0" fontId="9" fillId="6" borderId="46" xfId="0" applyFont="1" applyFill="1" applyBorder="1" applyAlignment="1" applyProtection="1">
      <alignment vertical="center"/>
      <protection locked="0" hidden="1"/>
    </xf>
    <xf numFmtId="0" fontId="9" fillId="6" borderId="22" xfId="0" applyFont="1" applyFill="1" applyBorder="1" applyAlignment="1" applyProtection="1">
      <alignment horizontal="left" vertical="center" wrapText="1"/>
      <protection locked="0" hidden="1"/>
    </xf>
    <xf numFmtId="0" fontId="9" fillId="6" borderId="47"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protection locked="0" hidden="1"/>
    </xf>
    <xf numFmtId="0" fontId="9" fillId="6" borderId="7" xfId="0" applyFont="1" applyFill="1" applyBorder="1" applyAlignment="1" applyProtection="1">
      <alignment horizontal="left" vertical="center"/>
      <protection locked="0" hidden="1"/>
    </xf>
    <xf numFmtId="0" fontId="9" fillId="6" borderId="44" xfId="0" applyFont="1" applyFill="1" applyBorder="1" applyAlignment="1" applyProtection="1">
      <alignment horizontal="left" vertical="center"/>
      <protection locked="0" hidden="1"/>
    </xf>
    <xf numFmtId="0" fontId="9" fillId="0" borderId="40" xfId="0" applyFont="1" applyBorder="1" applyAlignment="1" applyProtection="1">
      <alignment horizontal="center" vertical="center" wrapText="1"/>
      <protection locked="0" hidden="1"/>
    </xf>
    <xf numFmtId="0" fontId="9" fillId="0" borderId="24" xfId="0" applyFont="1" applyBorder="1" applyAlignment="1" applyProtection="1">
      <alignment horizontal="center" vertical="center" wrapText="1"/>
      <protection locked="0" hidden="1"/>
    </xf>
    <xf numFmtId="0" fontId="9" fillId="0" borderId="19"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26" fillId="0" borderId="0" xfId="0" applyFont="1" applyFill="1" applyBorder="1" applyAlignment="1" applyProtection="1">
      <alignment horizontal="center" vertical="center" wrapText="1"/>
      <protection locked="0" hidden="1"/>
    </xf>
    <xf numFmtId="0" fontId="7" fillId="7" borderId="0" xfId="0" applyFont="1" applyFill="1" applyAlignment="1" applyProtection="1">
      <alignment horizontal="left" vertical="center" wrapText="1"/>
      <protection hidden="1"/>
    </xf>
    <xf numFmtId="0" fontId="7" fillId="0" borderId="0" xfId="0" applyFont="1" applyAlignment="1" applyProtection="1">
      <alignment horizontal="center" vertical="center"/>
      <protection hidden="1"/>
    </xf>
    <xf numFmtId="0" fontId="9" fillId="0" borderId="17" xfId="0" applyFont="1" applyFill="1" applyBorder="1" applyAlignment="1" applyProtection="1">
      <alignment horizontal="left" vertical="center"/>
      <protection locked="0" hidden="1"/>
    </xf>
    <xf numFmtId="0" fontId="9" fillId="0" borderId="16" xfId="0" applyFont="1" applyFill="1" applyBorder="1" applyAlignment="1" applyProtection="1">
      <alignment horizontal="left" vertical="center"/>
      <protection locked="0" hidden="1"/>
    </xf>
    <xf numFmtId="0" fontId="9" fillId="0" borderId="57" xfId="0" applyFont="1" applyFill="1" applyBorder="1" applyAlignment="1" applyProtection="1">
      <alignment horizontal="left" vertical="center"/>
      <protection locked="0" hidden="1"/>
    </xf>
    <xf numFmtId="0" fontId="9" fillId="6" borderId="32" xfId="0" applyFont="1" applyFill="1" applyBorder="1" applyAlignment="1" applyProtection="1">
      <alignment vertical="center" wrapText="1"/>
      <protection locked="0" hidden="1"/>
    </xf>
    <xf numFmtId="0" fontId="9" fillId="6" borderId="51" xfId="0" applyFont="1" applyFill="1" applyBorder="1" applyAlignment="1" applyProtection="1">
      <alignment vertical="center" wrapText="1"/>
      <protection locked="0" hidden="1"/>
    </xf>
    <xf numFmtId="0" fontId="11" fillId="0" borderId="0" xfId="0" applyFont="1" applyFill="1" applyBorder="1" applyAlignment="1" applyProtection="1">
      <alignment horizontal="center" vertical="center" shrinkToFit="1"/>
      <protection locked="0" hidden="1"/>
    </xf>
    <xf numFmtId="0" fontId="18" fillId="0" borderId="0" xfId="0" applyFont="1" applyFill="1" applyBorder="1" applyAlignment="1" applyProtection="1">
      <alignment horizontal="center" vertical="center" shrinkToFit="1"/>
      <protection locked="0" hidden="1"/>
    </xf>
    <xf numFmtId="0" fontId="20" fillId="0" borderId="7" xfId="0" applyFont="1" applyFill="1" applyBorder="1" applyAlignment="1" applyProtection="1">
      <alignment horizontal="center" vertical="center" wrapText="1"/>
      <protection locked="0" hidden="1"/>
    </xf>
    <xf numFmtId="0" fontId="7" fillId="0" borderId="28" xfId="0" applyFont="1" applyFill="1" applyBorder="1" applyAlignment="1" applyProtection="1">
      <alignment horizontal="center" vertical="center" wrapText="1"/>
      <protection locked="0" hidden="1"/>
    </xf>
    <xf numFmtId="0" fontId="86" fillId="0" borderId="33" xfId="0" applyFont="1" applyFill="1" applyBorder="1" applyAlignment="1" applyProtection="1">
      <alignment horizontal="center" vertical="center" wrapText="1"/>
      <protection locked="0" hidden="1"/>
    </xf>
    <xf numFmtId="0" fontId="86" fillId="0" borderId="32" xfId="0" applyFont="1" applyFill="1" applyBorder="1" applyAlignment="1" applyProtection="1">
      <alignment horizontal="center" vertical="center" wrapText="1"/>
      <protection locked="0" hidden="1"/>
    </xf>
    <xf numFmtId="0" fontId="86" fillId="0" borderId="34"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7" fillId="6" borderId="31" xfId="0" applyFont="1" applyFill="1" applyBorder="1" applyAlignment="1" applyProtection="1">
      <alignment horizontal="left" vertical="center" wrapText="1"/>
      <protection locked="0" hidden="1"/>
    </xf>
    <xf numFmtId="0" fontId="8" fillId="6" borderId="32" xfId="0" applyFont="1" applyFill="1" applyBorder="1" applyAlignment="1" applyProtection="1">
      <alignment horizontal="left" vertical="center" wrapText="1"/>
      <protection locked="0" hidden="1"/>
    </xf>
    <xf numFmtId="0" fontId="8" fillId="6" borderId="51" xfId="0" applyFont="1" applyFill="1" applyBorder="1" applyAlignment="1" applyProtection="1">
      <alignment horizontal="left" vertical="center" wrapText="1"/>
      <protection locked="0" hidden="1"/>
    </xf>
    <xf numFmtId="0" fontId="7" fillId="0" borderId="0" xfId="0" applyFont="1" applyFill="1" applyAlignment="1" applyProtection="1">
      <alignment horizontal="center" vertical="center"/>
      <protection hidden="1"/>
    </xf>
    <xf numFmtId="0" fontId="7" fillId="0" borderId="19" xfId="0" applyFont="1" applyFill="1" applyBorder="1" applyAlignment="1" applyProtection="1">
      <alignment horizontal="center" vertical="center" wrapText="1"/>
      <protection locked="0" hidden="1"/>
    </xf>
    <xf numFmtId="0" fontId="7" fillId="0" borderId="21" xfId="0" applyFont="1" applyFill="1" applyBorder="1" applyAlignment="1" applyProtection="1">
      <alignment horizontal="center" vertical="center" wrapText="1"/>
      <protection locked="0" hidden="1"/>
    </xf>
    <xf numFmtId="0" fontId="7" fillId="0" borderId="7" xfId="0" applyFont="1" applyFill="1" applyBorder="1" applyAlignment="1" applyProtection="1">
      <alignment horizontal="center" vertical="center" wrapText="1"/>
      <protection locked="0" hidden="1"/>
    </xf>
    <xf numFmtId="0" fontId="86" fillId="0" borderId="26" xfId="0" applyFont="1" applyFill="1" applyBorder="1" applyAlignment="1" applyProtection="1">
      <alignment horizontal="center" vertical="center" wrapText="1"/>
      <protection locked="0" hidden="1"/>
    </xf>
    <xf numFmtId="0" fontId="86" fillId="0" borderId="29" xfId="0" applyFont="1" applyFill="1" applyBorder="1" applyAlignment="1" applyProtection="1">
      <alignment horizontal="center" vertical="center" wrapText="1"/>
      <protection locked="0" hidden="1"/>
    </xf>
    <xf numFmtId="0" fontId="86" fillId="0" borderId="28" xfId="0" applyFont="1" applyFill="1" applyBorder="1" applyAlignment="1" applyProtection="1">
      <alignment horizontal="center" vertical="center" wrapText="1"/>
      <protection locked="0" hidden="1"/>
    </xf>
    <xf numFmtId="0" fontId="86" fillId="0" borderId="25" xfId="0" applyFont="1" applyFill="1" applyBorder="1" applyAlignment="1" applyProtection="1">
      <alignment horizontal="center" vertical="center" wrapText="1"/>
      <protection locked="0" hidden="1"/>
    </xf>
    <xf numFmtId="0" fontId="24" fillId="2" borderId="45" xfId="0" applyFont="1" applyFill="1" applyBorder="1" applyAlignment="1" applyProtection="1">
      <alignment horizontal="center" vertical="center" wrapText="1"/>
      <protection locked="0" hidden="1"/>
    </xf>
    <xf numFmtId="0" fontId="24" fillId="2" borderId="46" xfId="0" applyFont="1" applyFill="1" applyBorder="1" applyAlignment="1" applyProtection="1">
      <alignment horizontal="center" vertical="center" wrapText="1"/>
      <protection locked="0" hidden="1"/>
    </xf>
    <xf numFmtId="0" fontId="7" fillId="0" borderId="0" xfId="40" applyFont="1" applyAlignment="1" applyProtection="1">
      <alignment horizontal="left" vertical="center"/>
      <protection locked="0" hidden="1"/>
    </xf>
    <xf numFmtId="0" fontId="7" fillId="0" borderId="33" xfId="40" applyFont="1" applyBorder="1" applyAlignment="1" applyProtection="1">
      <alignment horizontal="left" vertical="center" wrapText="1"/>
      <protection locked="0" hidden="1"/>
    </xf>
    <xf numFmtId="0" fontId="7" fillId="0" borderId="32" xfId="40" applyFont="1" applyBorder="1" applyAlignment="1" applyProtection="1">
      <alignment horizontal="left" vertical="center" wrapText="1"/>
      <protection locked="0" hidden="1"/>
    </xf>
    <xf numFmtId="0" fontId="7" fillId="0" borderId="34" xfId="40" applyFont="1" applyBorder="1" applyAlignment="1" applyProtection="1">
      <alignment horizontal="left" vertical="center" wrapText="1"/>
      <protection locked="0" hidden="1"/>
    </xf>
    <xf numFmtId="0" fontId="7" fillId="0" borderId="41" xfId="40" applyFont="1" applyBorder="1" applyAlignment="1" applyProtection="1">
      <alignment horizontal="left" vertical="center" wrapText="1"/>
      <protection locked="0" hidden="1"/>
    </xf>
    <xf numFmtId="0" fontId="7" fillId="0" borderId="35" xfId="40" applyFont="1" applyBorder="1" applyAlignment="1" applyProtection="1">
      <alignment horizontal="left" vertical="center" wrapText="1"/>
      <protection locked="0" hidden="1"/>
    </xf>
    <xf numFmtId="0" fontId="7" fillId="0" borderId="87" xfId="40" applyFont="1" applyBorder="1" applyAlignment="1" applyProtection="1">
      <alignment horizontal="left" vertical="center" wrapText="1"/>
      <protection locked="0" hidden="1"/>
    </xf>
    <xf numFmtId="0" fontId="7" fillId="0" borderId="20" xfId="40" applyFont="1" applyBorder="1" applyAlignment="1" applyProtection="1">
      <alignment horizontal="left" vertical="center" wrapText="1"/>
      <protection locked="0" hidden="1"/>
    </xf>
    <xf numFmtId="0" fontId="7" fillId="0" borderId="22" xfId="40" applyFont="1" applyBorder="1" applyAlignment="1" applyProtection="1">
      <alignment horizontal="left" vertical="center" wrapText="1"/>
      <protection locked="0" hidden="1"/>
    </xf>
    <xf numFmtId="0" fontId="7" fillId="0" borderId="23" xfId="40" applyFont="1" applyBorder="1" applyAlignment="1" applyProtection="1">
      <alignment horizontal="left" vertical="center" wrapText="1"/>
      <protection locked="0" hidden="1"/>
    </xf>
    <xf numFmtId="0" fontId="7" fillId="0" borderId="29" xfId="40" applyFont="1" applyBorder="1" applyAlignment="1" applyProtection="1">
      <alignment horizontal="left" vertical="center" wrapText="1"/>
      <protection locked="0" hidden="1"/>
    </xf>
    <xf numFmtId="0" fontId="7" fillId="0" borderId="30" xfId="40" applyFont="1" applyBorder="1" applyAlignment="1" applyProtection="1">
      <alignment horizontal="left" vertical="center" wrapText="1"/>
      <protection locked="0" hidden="1"/>
    </xf>
    <xf numFmtId="0" fontId="55" fillId="6" borderId="22" xfId="40" applyFont="1" applyFill="1" applyBorder="1" applyAlignment="1" applyProtection="1">
      <alignment horizontal="left" vertical="top" wrapText="1"/>
      <protection locked="0" hidden="1"/>
    </xf>
    <xf numFmtId="0" fontId="9" fillId="6" borderId="35" xfId="40" applyFont="1" applyFill="1" applyBorder="1" applyAlignment="1" applyProtection="1">
      <alignment horizontal="left" vertical="top" wrapText="1"/>
      <protection locked="0" hidden="1"/>
    </xf>
    <xf numFmtId="0" fontId="9" fillId="6" borderId="47" xfId="40" applyFont="1" applyFill="1" applyBorder="1" applyAlignment="1" applyProtection="1">
      <alignment horizontal="left" vertical="top" wrapText="1"/>
      <protection locked="0" hidden="1"/>
    </xf>
    <xf numFmtId="0" fontId="9" fillId="6" borderId="26" xfId="40" applyFont="1" applyFill="1" applyBorder="1" applyAlignment="1" applyProtection="1">
      <alignment horizontal="left" vertical="top" wrapText="1"/>
      <protection locked="0" hidden="1"/>
    </xf>
    <xf numFmtId="0" fontId="9" fillId="6" borderId="0" xfId="40" applyFont="1" applyFill="1" applyBorder="1" applyAlignment="1" applyProtection="1">
      <alignment horizontal="left" vertical="top" wrapText="1"/>
      <protection locked="0" hidden="1"/>
    </xf>
    <xf numFmtId="0" fontId="9" fillId="6" borderId="88" xfId="40" applyFont="1" applyFill="1" applyBorder="1" applyAlignment="1" applyProtection="1">
      <alignment horizontal="left" vertical="top" wrapText="1"/>
      <protection locked="0" hidden="1"/>
    </xf>
    <xf numFmtId="0" fontId="9" fillId="6" borderId="36" xfId="40" applyFont="1" applyFill="1" applyBorder="1" applyAlignment="1" applyProtection="1">
      <alignment horizontal="left" vertical="top" wrapText="1"/>
      <protection locked="0" hidden="1"/>
    </xf>
    <xf numFmtId="0" fontId="9" fillId="6" borderId="8" xfId="40" applyFont="1" applyFill="1" applyBorder="1" applyAlignment="1" applyProtection="1">
      <alignment horizontal="left" vertical="top" wrapText="1"/>
      <protection locked="0" hidden="1"/>
    </xf>
    <xf numFmtId="0" fontId="9" fillId="6" borderId="48" xfId="40" applyFont="1" applyFill="1" applyBorder="1" applyAlignment="1" applyProtection="1">
      <alignment horizontal="left" vertical="top" wrapText="1"/>
      <protection locked="0" hidden="1"/>
    </xf>
    <xf numFmtId="0" fontId="7" fillId="0" borderId="15" xfId="40" applyFont="1" applyBorder="1" applyAlignment="1" applyProtection="1">
      <alignment horizontal="left" vertical="top" wrapText="1"/>
      <protection locked="0" hidden="1"/>
    </xf>
    <xf numFmtId="0" fontId="7" fillId="0" borderId="16" xfId="40" applyFont="1" applyBorder="1" applyAlignment="1" applyProtection="1">
      <alignment horizontal="left" vertical="top" wrapText="1"/>
      <protection locked="0" hidden="1"/>
    </xf>
    <xf numFmtId="0" fontId="7" fillId="0" borderId="17" xfId="40" applyFont="1" applyBorder="1" applyAlignment="1" applyProtection="1">
      <alignment horizontal="left" vertical="top" wrapText="1"/>
      <protection locked="0" hidden="1"/>
    </xf>
    <xf numFmtId="0" fontId="7" fillId="0" borderId="18" xfId="40" applyFont="1" applyBorder="1" applyAlignment="1" applyProtection="1">
      <alignment horizontal="left" vertical="top" wrapText="1"/>
      <protection locked="0" hidden="1"/>
    </xf>
    <xf numFmtId="0" fontId="7" fillId="0" borderId="7" xfId="40" applyFont="1" applyBorder="1" applyAlignment="1" applyProtection="1">
      <alignment horizontal="center" vertical="center" wrapText="1"/>
      <protection locked="0" hidden="1"/>
    </xf>
    <xf numFmtId="0" fontId="7" fillId="0" borderId="90" xfId="40" applyFont="1" applyBorder="1" applyAlignment="1" applyProtection="1">
      <alignment horizontal="center" vertical="center" wrapText="1"/>
      <protection locked="0" hidden="1"/>
    </xf>
    <xf numFmtId="0" fontId="7" fillId="0" borderId="45" xfId="40" applyFont="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17" fillId="0" borderId="35" xfId="40" applyFont="1" applyFill="1" applyBorder="1" applyAlignment="1" applyProtection="1">
      <alignment horizontal="left" vertical="center" shrinkToFit="1"/>
      <protection locked="0" hidden="1"/>
    </xf>
    <xf numFmtId="0" fontId="7" fillId="0" borderId="5" xfId="40" applyFont="1" applyBorder="1" applyAlignment="1" applyProtection="1">
      <alignment horizontal="center" vertical="center" wrapText="1"/>
      <protection locked="0" hidden="1"/>
    </xf>
    <xf numFmtId="0" fontId="7" fillId="0" borderId="25"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26" xfId="40" applyFont="1" applyBorder="1" applyAlignment="1" applyProtection="1">
      <alignment horizontal="center" vertical="center" wrapText="1"/>
      <protection locked="0" hidden="1"/>
    </xf>
    <xf numFmtId="0" fontId="7" fillId="0" borderId="27" xfId="40" applyFont="1" applyBorder="1" applyAlignment="1" applyProtection="1">
      <alignment horizontal="center" vertical="center" wrapText="1"/>
      <protection locked="0" hidden="1"/>
    </xf>
    <xf numFmtId="0" fontId="7" fillId="0" borderId="7" xfId="40" applyFont="1" applyFill="1" applyBorder="1" applyAlignment="1" applyProtection="1">
      <alignment horizontal="center" vertical="center" wrapText="1"/>
      <protection locked="0" hidden="1"/>
    </xf>
    <xf numFmtId="0" fontId="7" fillId="0" borderId="5"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28" xfId="40" applyFont="1" applyFill="1" applyBorder="1" applyAlignment="1" applyProtection="1">
      <alignment horizontal="center" vertical="center" wrapText="1"/>
      <protection locked="0" hidden="1"/>
    </xf>
    <xf numFmtId="0" fontId="17" fillId="0" borderId="5" xfId="40" applyFont="1" applyFill="1" applyBorder="1" applyAlignment="1" applyProtection="1">
      <alignment horizontal="center" vertical="center" wrapText="1"/>
      <protection locked="0" hidden="1"/>
    </xf>
    <xf numFmtId="0" fontId="17" fillId="0" borderId="25" xfId="40" applyFont="1" applyFill="1" applyBorder="1" applyAlignment="1" applyProtection="1">
      <alignment horizontal="center" vertical="center" wrapText="1"/>
      <protection locked="0" hidden="1"/>
    </xf>
    <xf numFmtId="0" fontId="17" fillId="0" borderId="28" xfId="40" applyFont="1" applyFill="1" applyBorder="1" applyAlignment="1" applyProtection="1">
      <alignment horizontal="center" vertical="center" wrapText="1"/>
      <protection locked="0" hidden="1"/>
    </xf>
    <xf numFmtId="0" fontId="7" fillId="0" borderId="40" xfId="40" applyFont="1" applyBorder="1" applyAlignment="1" applyProtection="1">
      <alignment horizontal="center" vertical="center" wrapText="1"/>
      <protection locked="0" hidden="1"/>
    </xf>
    <xf numFmtId="0" fontId="7" fillId="0" borderId="24" xfId="40" applyFont="1" applyBorder="1" applyAlignment="1" applyProtection="1">
      <alignment horizontal="center" vertical="center" wrapText="1"/>
      <protection locked="0" hidden="1"/>
    </xf>
    <xf numFmtId="0" fontId="7" fillId="0" borderId="19" xfId="40"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19" fillId="0" borderId="33" xfId="40" applyFont="1" applyBorder="1" applyAlignment="1" applyProtection="1">
      <alignment horizontal="center" vertical="center" wrapText="1"/>
      <protection locked="0" hidden="1"/>
    </xf>
    <xf numFmtId="0" fontId="19" fillId="0" borderId="32" xfId="40" applyFont="1" applyBorder="1" applyAlignment="1" applyProtection="1">
      <alignment horizontal="center" vertical="center" wrapText="1"/>
      <protection locked="0" hidden="1"/>
    </xf>
    <xf numFmtId="0" fontId="19" fillId="0" borderId="34" xfId="40" applyFont="1" applyBorder="1" applyAlignment="1" applyProtection="1">
      <alignment horizontal="center" vertical="center" wrapText="1"/>
      <protection locked="0" hidden="1"/>
    </xf>
    <xf numFmtId="0" fontId="19" fillId="0" borderId="7"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0" xfId="40" applyFont="1" applyBorder="1" applyAlignment="1" applyProtection="1">
      <alignment horizontal="center" vertical="center" wrapText="1"/>
      <protection locked="0" hidden="1"/>
    </xf>
    <xf numFmtId="0" fontId="19" fillId="0" borderId="37" xfId="40" applyFont="1" applyBorder="1" applyAlignment="1" applyProtection="1">
      <alignment horizontal="center" vertical="center" wrapText="1"/>
      <protection locked="0" hidden="1"/>
    </xf>
    <xf numFmtId="0" fontId="19" fillId="0" borderId="43" xfId="40" applyFont="1" applyBorder="1" applyAlignment="1" applyProtection="1">
      <alignment horizontal="center" vertical="center" wrapText="1"/>
      <protection locked="0" hidden="1"/>
    </xf>
    <xf numFmtId="0" fontId="19" fillId="0" borderId="31" xfId="40" applyFont="1" applyBorder="1" applyAlignment="1" applyProtection="1">
      <alignment horizontal="center" vertical="center" wrapText="1"/>
      <protection locked="0" hidden="1"/>
    </xf>
    <xf numFmtId="0" fontId="7" fillId="0" borderId="8" xfId="40" applyFont="1" applyBorder="1" applyAlignment="1" applyProtection="1">
      <alignment horizontal="center" vertical="center" shrinkToFit="1"/>
      <protection locked="0" hidden="1"/>
    </xf>
    <xf numFmtId="0" fontId="95" fillId="6" borderId="8" xfId="40" applyFont="1" applyFill="1" applyBorder="1" applyAlignment="1" applyProtection="1">
      <alignment horizontal="center" vertical="center" shrinkToFit="1"/>
      <protection locked="0" hidden="1"/>
    </xf>
    <xf numFmtId="0" fontId="7" fillId="0" borderId="8" xfId="40" applyFont="1" applyBorder="1" applyAlignment="1" applyProtection="1">
      <alignment horizontal="left" vertical="center" shrinkToFit="1"/>
      <protection locked="0" hidden="1"/>
    </xf>
    <xf numFmtId="14" fontId="19" fillId="0" borderId="7" xfId="40" applyNumberFormat="1" applyFont="1" applyBorder="1" applyAlignment="1" applyProtection="1">
      <alignment horizontal="center" vertical="center" wrapText="1"/>
      <protection locked="0" hidden="1"/>
    </xf>
    <xf numFmtId="0" fontId="19" fillId="0" borderId="44" xfId="40" applyFont="1" applyBorder="1" applyAlignment="1" applyProtection="1">
      <alignment horizontal="center" vertical="center" wrapText="1"/>
      <protection locked="0" hidden="1"/>
    </xf>
    <xf numFmtId="0" fontId="7" fillId="0" borderId="21" xfId="40" applyFont="1" applyBorder="1" applyAlignment="1" applyProtection="1">
      <alignment horizontal="center" vertical="center" wrapText="1"/>
      <protection locked="0" hidden="1"/>
    </xf>
    <xf numFmtId="0" fontId="7" fillId="0" borderId="44" xfId="40" applyFont="1" applyBorder="1" applyAlignment="1" applyProtection="1">
      <alignment horizontal="center" vertical="center" wrapText="1"/>
      <protection locked="0" hidden="1"/>
    </xf>
    <xf numFmtId="0" fontId="19" fillId="0" borderId="39" xfId="40" applyFont="1" applyBorder="1" applyAlignment="1" applyProtection="1">
      <alignment horizontal="center" vertical="center" wrapText="1"/>
      <protection locked="0" hidden="1"/>
    </xf>
    <xf numFmtId="0" fontId="19" fillId="0" borderId="12" xfId="40" applyFont="1" applyBorder="1" applyAlignment="1" applyProtection="1">
      <alignment horizontal="center" vertical="center" wrapText="1"/>
      <protection locked="0" hidden="1"/>
    </xf>
    <xf numFmtId="0" fontId="19" fillId="0" borderId="11" xfId="40" applyFont="1" applyBorder="1" applyAlignment="1" applyProtection="1">
      <alignment horizontal="center" vertical="center" wrapText="1"/>
      <protection locked="0" hidden="1"/>
    </xf>
    <xf numFmtId="0" fontId="19" fillId="0" borderId="13" xfId="40" applyFont="1" applyBorder="1" applyAlignment="1" applyProtection="1">
      <alignment horizontal="center" vertical="center" wrapText="1"/>
      <protection locked="0" hidden="1"/>
    </xf>
    <xf numFmtId="0" fontId="12" fillId="0" borderId="42" xfId="40" applyFont="1" applyBorder="1" applyAlignment="1" applyProtection="1">
      <alignment horizontal="center" vertical="center" wrapText="1"/>
      <protection locked="0" hidden="1"/>
    </xf>
    <xf numFmtId="0" fontId="12" fillId="0" borderId="14" xfId="40" applyFont="1" applyBorder="1" applyAlignment="1" applyProtection="1">
      <alignment horizontal="center" vertical="center" wrapText="1"/>
      <protection locked="0" hidden="1"/>
    </xf>
    <xf numFmtId="0" fontId="12" fillId="0" borderId="29" xfId="40" applyFont="1" applyBorder="1" applyAlignment="1" applyProtection="1">
      <alignment horizontal="center" vertical="center" wrapText="1"/>
      <protection locked="0" hidden="1"/>
    </xf>
    <xf numFmtId="0" fontId="12" fillId="0" borderId="20" xfId="40" applyFont="1" applyBorder="1" applyAlignment="1" applyProtection="1">
      <alignment horizontal="center" vertical="center" wrapText="1"/>
      <protection locked="0" hidden="1"/>
    </xf>
    <xf numFmtId="0" fontId="20" fillId="0" borderId="14" xfId="40" applyFont="1" applyBorder="1" applyAlignment="1" applyProtection="1">
      <alignment horizontal="center" vertical="center" wrapText="1"/>
      <protection locked="0" hidden="1"/>
    </xf>
    <xf numFmtId="0" fontId="20" fillId="0" borderId="10" xfId="40" applyFont="1" applyBorder="1" applyAlignment="1" applyProtection="1">
      <alignment horizontal="center" vertical="center" wrapText="1"/>
      <protection locked="0" hidden="1"/>
    </xf>
    <xf numFmtId="0" fontId="20" fillId="0" borderId="20" xfId="40" applyFont="1" applyBorder="1" applyAlignment="1" applyProtection="1">
      <alignment horizontal="center" vertical="center" wrapText="1"/>
      <protection locked="0" hidden="1"/>
    </xf>
    <xf numFmtId="0" fontId="20" fillId="0" borderId="30" xfId="40" applyFont="1" applyBorder="1" applyAlignment="1" applyProtection="1">
      <alignment horizontal="center" vertical="center" wrapText="1"/>
      <protection locked="0" hidden="1"/>
    </xf>
    <xf numFmtId="0" fontId="64" fillId="0" borderId="8" xfId="0" applyFont="1" applyFill="1" applyBorder="1" applyAlignment="1" applyProtection="1">
      <alignment horizontal="left" vertical="center" shrinkToFit="1"/>
      <protection locked="0" hidden="1"/>
    </xf>
    <xf numFmtId="0" fontId="64" fillId="0" borderId="9" xfId="0" applyFont="1" applyFill="1" applyBorder="1" applyAlignment="1" applyProtection="1">
      <alignment horizontal="center" vertical="center" wrapText="1"/>
      <protection locked="0" hidden="1"/>
    </xf>
    <xf numFmtId="0" fontId="64" fillId="0" borderId="10" xfId="0" applyFont="1" applyFill="1" applyBorder="1" applyAlignment="1" applyProtection="1">
      <alignment horizontal="center" vertical="center" wrapText="1"/>
      <protection locked="0" hidden="1"/>
    </xf>
    <xf numFmtId="0" fontId="64" fillId="0" borderId="37" xfId="0" applyFont="1" applyFill="1" applyBorder="1" applyAlignment="1" applyProtection="1">
      <alignment horizontal="center" vertical="center"/>
      <protection locked="0" hidden="1"/>
    </xf>
    <xf numFmtId="0" fontId="64" fillId="0" borderId="37" xfId="0" applyFont="1" applyFill="1" applyBorder="1" applyAlignment="1" applyProtection="1">
      <alignment horizontal="center" vertical="center" shrinkToFit="1"/>
      <protection locked="0" hidden="1"/>
    </xf>
    <xf numFmtId="0" fontId="94" fillId="0" borderId="8" xfId="0" applyFont="1" applyFill="1" applyBorder="1" applyAlignment="1" applyProtection="1">
      <alignment horizontal="center" vertical="center" shrinkToFit="1"/>
      <protection locked="0" hidden="1"/>
    </xf>
    <xf numFmtId="0" fontId="64" fillId="6" borderId="8" xfId="0" applyFont="1" applyFill="1" applyBorder="1" applyAlignment="1" applyProtection="1">
      <alignment horizontal="center" vertical="center" shrinkToFit="1"/>
      <protection locked="0" hidden="1"/>
    </xf>
    <xf numFmtId="0" fontId="64" fillId="0" borderId="8" xfId="0" applyFont="1" applyFill="1" applyBorder="1" applyAlignment="1" applyProtection="1">
      <alignment horizontal="center" vertical="center" shrinkToFit="1"/>
      <protection locked="0" hidden="1"/>
    </xf>
    <xf numFmtId="0" fontId="64" fillId="0" borderId="37" xfId="0" applyFont="1" applyFill="1" applyBorder="1" applyAlignment="1" applyProtection="1">
      <alignment horizontal="center" vertical="center" wrapText="1"/>
      <protection locked="0" hidden="1"/>
    </xf>
    <xf numFmtId="0" fontId="64" fillId="0" borderId="43"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center" vertical="top" wrapText="1"/>
      <protection locked="0" hidden="1"/>
    </xf>
    <xf numFmtId="0" fontId="64" fillId="0" borderId="16" xfId="0" applyFont="1" applyFill="1" applyBorder="1" applyAlignment="1" applyProtection="1">
      <alignment horizontal="center" vertical="top" wrapText="1"/>
      <protection locked="0" hidden="1"/>
    </xf>
    <xf numFmtId="0" fontId="64" fillId="0" borderId="17" xfId="0" applyFont="1" applyFill="1" applyBorder="1" applyAlignment="1" applyProtection="1">
      <alignment horizontal="center" vertical="center" wrapText="1"/>
      <protection locked="0" hidden="1"/>
    </xf>
    <xf numFmtId="0" fontId="64" fillId="0" borderId="16" xfId="0" applyFont="1" applyFill="1" applyBorder="1" applyAlignment="1" applyProtection="1">
      <alignment horizontal="center" vertical="center" wrapText="1"/>
      <protection locked="0" hidden="1"/>
    </xf>
    <xf numFmtId="0" fontId="64" fillId="0" borderId="18" xfId="0" applyFont="1" applyFill="1" applyBorder="1" applyAlignment="1" applyProtection="1">
      <alignment horizontal="center" vertical="center" wrapText="1"/>
      <protection locked="0" hidden="1"/>
    </xf>
    <xf numFmtId="0" fontId="64" fillId="0" borderId="38" xfId="0" applyFont="1" applyFill="1" applyBorder="1" applyAlignment="1" applyProtection="1">
      <alignment horizontal="center" vertical="center"/>
      <protection locked="0" hidden="1"/>
    </xf>
    <xf numFmtId="0" fontId="64" fillId="0" borderId="38" xfId="0" applyFont="1" applyFill="1" applyBorder="1" applyAlignment="1" applyProtection="1">
      <alignment horizontal="center" vertical="center" shrinkToFit="1"/>
      <protection locked="0" hidden="1"/>
    </xf>
    <xf numFmtId="14" fontId="70" fillId="0" borderId="38" xfId="0" applyNumberFormat="1" applyFont="1" applyFill="1" applyBorder="1" applyAlignment="1" applyProtection="1">
      <alignment horizontal="center" vertical="center" wrapText="1"/>
      <protection locked="0" hidden="1"/>
    </xf>
    <xf numFmtId="0" fontId="70" fillId="0" borderId="50" xfId="0" applyFont="1" applyFill="1" applyBorder="1" applyAlignment="1" applyProtection="1">
      <alignment horizontal="center" vertical="center" wrapText="1"/>
      <protection locked="0" hidden="1"/>
    </xf>
    <xf numFmtId="0" fontId="64" fillId="0" borderId="46" xfId="0" applyFont="1" applyFill="1" applyBorder="1" applyAlignment="1" applyProtection="1">
      <alignment horizontal="center" vertical="center" wrapText="1"/>
      <protection locked="0" hidden="1"/>
    </xf>
    <xf numFmtId="0" fontId="62" fillId="0" borderId="22" xfId="0" applyFont="1" applyFill="1" applyBorder="1" applyAlignment="1" applyProtection="1">
      <alignment horizontal="center" vertical="center" wrapText="1"/>
      <protection locked="0" hidden="1"/>
    </xf>
    <xf numFmtId="0" fontId="62" fillId="0" borderId="35" xfId="0" applyFont="1" applyFill="1" applyBorder="1" applyAlignment="1" applyProtection="1">
      <alignment horizontal="center" vertical="center" wrapText="1"/>
      <protection locked="0" hidden="1"/>
    </xf>
    <xf numFmtId="0" fontId="62" fillId="0" borderId="23" xfId="0" applyFont="1" applyFill="1" applyBorder="1" applyAlignment="1" applyProtection="1">
      <alignment horizontal="center" vertical="center" wrapText="1"/>
      <protection locked="0" hidden="1"/>
    </xf>
    <xf numFmtId="0" fontId="62" fillId="0" borderId="7" xfId="0" applyFont="1" applyFill="1" applyBorder="1" applyAlignment="1" applyProtection="1">
      <alignment horizontal="center" vertical="center" wrapText="1"/>
      <protection locked="0" hidden="1"/>
    </xf>
    <xf numFmtId="0" fontId="62" fillId="0" borderId="44" xfId="0" applyFont="1" applyFill="1" applyBorder="1" applyAlignment="1" applyProtection="1">
      <alignment horizontal="center" vertical="center" wrapText="1"/>
      <protection locked="0" hidden="1"/>
    </xf>
    <xf numFmtId="0" fontId="91" fillId="0" borderId="5" xfId="0" applyFont="1" applyFill="1" applyBorder="1" applyAlignment="1" applyProtection="1">
      <alignment horizontal="center" vertical="center" wrapText="1"/>
      <protection locked="0" hidden="1"/>
    </xf>
    <xf numFmtId="0" fontId="91" fillId="0" borderId="25" xfId="0" applyFont="1" applyFill="1" applyBorder="1" applyAlignment="1" applyProtection="1">
      <alignment horizontal="center" vertical="center" wrapText="1"/>
      <protection locked="0" hidden="1"/>
    </xf>
    <xf numFmtId="0" fontId="91" fillId="0" borderId="28" xfId="0" applyFont="1" applyFill="1" applyBorder="1" applyAlignment="1" applyProtection="1">
      <alignment horizontal="center" vertical="center" wrapText="1"/>
      <protection locked="0" hidden="1"/>
    </xf>
    <xf numFmtId="0" fontId="64" fillId="0" borderId="0" xfId="0" applyFont="1" applyFill="1" applyAlignment="1" applyProtection="1">
      <alignment horizontal="left" vertical="center"/>
      <protection locked="0" hidden="1"/>
    </xf>
    <xf numFmtId="0" fontId="17" fillId="0" borderId="0" xfId="0" applyFont="1" applyFill="1" applyBorder="1" applyAlignment="1" applyProtection="1">
      <alignment horizontal="center" vertical="center" wrapText="1"/>
      <protection locked="0" hidden="1"/>
    </xf>
    <xf numFmtId="0" fontId="62" fillId="0" borderId="21" xfId="0" applyFont="1" applyFill="1" applyBorder="1" applyAlignment="1" applyProtection="1">
      <alignment horizontal="center" vertical="center" wrapText="1"/>
      <protection locked="0" hidden="1"/>
    </xf>
    <xf numFmtId="0" fontId="62" fillId="0" borderId="24" xfId="0" applyFont="1" applyFill="1" applyBorder="1" applyAlignment="1" applyProtection="1">
      <alignment horizontal="center" vertical="center" wrapText="1"/>
      <protection locked="0" hidden="1"/>
    </xf>
    <xf numFmtId="0" fontId="62" fillId="0" borderId="19" xfId="0" applyFont="1" applyFill="1" applyBorder="1" applyAlignment="1" applyProtection="1">
      <alignment horizontal="center" vertical="center" wrapText="1"/>
      <protection locked="0" hidden="1"/>
    </xf>
    <xf numFmtId="0" fontId="62" fillId="0" borderId="5" xfId="0" applyFont="1" applyFill="1" applyBorder="1" applyAlignment="1" applyProtection="1">
      <alignment horizontal="center" vertical="center" wrapText="1"/>
      <protection locked="0" hidden="1"/>
    </xf>
    <xf numFmtId="0" fontId="62" fillId="0" borderId="25" xfId="0" applyFont="1" applyFill="1" applyBorder="1" applyAlignment="1" applyProtection="1">
      <alignment horizontal="center" vertical="center" wrapText="1"/>
      <protection locked="0" hidden="1"/>
    </xf>
    <xf numFmtId="0" fontId="62" fillId="0" borderId="28"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0" fillId="0" borderId="32" xfId="0" applyFont="1" applyFill="1" applyBorder="1" applyAlignment="1" applyProtection="1">
      <alignment horizontal="left" vertical="center" shrinkToFit="1"/>
      <protection locked="0" hidden="1"/>
    </xf>
    <xf numFmtId="0" fontId="64" fillId="6" borderId="22" xfId="0" applyFont="1" applyFill="1" applyBorder="1" applyAlignment="1" applyProtection="1">
      <alignment horizontal="left" vertical="top" wrapText="1"/>
      <protection locked="0" hidden="1"/>
    </xf>
    <xf numFmtId="0" fontId="64" fillId="6" borderId="35" xfId="0" applyFont="1" applyFill="1" applyBorder="1" applyAlignment="1" applyProtection="1">
      <alignment horizontal="left" vertical="top" wrapText="1"/>
      <protection locked="0" hidden="1"/>
    </xf>
    <xf numFmtId="0" fontId="64" fillId="6" borderId="47" xfId="0" applyFont="1" applyFill="1" applyBorder="1" applyAlignment="1" applyProtection="1">
      <alignment horizontal="left" vertical="top" wrapText="1"/>
      <protection locked="0" hidden="1"/>
    </xf>
    <xf numFmtId="0" fontId="64" fillId="6" borderId="36" xfId="0" applyFont="1" applyFill="1" applyBorder="1" applyAlignment="1" applyProtection="1">
      <alignment horizontal="left" vertical="top" wrapText="1"/>
      <protection locked="0" hidden="1"/>
    </xf>
    <xf numFmtId="0" fontId="64" fillId="6" borderId="8" xfId="0" applyFont="1" applyFill="1" applyBorder="1" applyAlignment="1" applyProtection="1">
      <alignment horizontal="left" vertical="top" wrapText="1"/>
      <protection locked="0" hidden="1"/>
    </xf>
    <xf numFmtId="0" fontId="64" fillId="6" borderId="48" xfId="0" applyFont="1" applyFill="1" applyBorder="1" applyAlignment="1" applyProtection="1">
      <alignment horizontal="left" vertical="top" wrapText="1"/>
      <protection locked="0" hidden="1"/>
    </xf>
    <xf numFmtId="0" fontId="62" fillId="0" borderId="23" xfId="0" applyFont="1" applyFill="1" applyBorder="1" applyAlignment="1" applyProtection="1">
      <alignment horizontal="center" vertical="center"/>
      <protection locked="0" hidden="1"/>
    </xf>
    <xf numFmtId="0" fontId="62" fillId="0" borderId="26" xfId="0" applyFont="1" applyFill="1" applyBorder="1" applyAlignment="1" applyProtection="1">
      <alignment horizontal="center" vertical="center"/>
      <protection locked="0" hidden="1"/>
    </xf>
    <xf numFmtId="0" fontId="62" fillId="0" borderId="27" xfId="0" applyFont="1" applyFill="1" applyBorder="1" applyAlignment="1" applyProtection="1">
      <alignment horizontal="center" vertical="center"/>
      <protection locked="0" hidden="1"/>
    </xf>
    <xf numFmtId="0" fontId="62" fillId="0" borderId="29" xfId="0" applyFont="1" applyFill="1" applyBorder="1" applyAlignment="1" applyProtection="1">
      <alignment horizontal="center" vertical="center"/>
      <protection locked="0" hidden="1"/>
    </xf>
    <xf numFmtId="0" fontId="62" fillId="0" borderId="30" xfId="0" applyFont="1" applyFill="1" applyBorder="1" applyAlignment="1" applyProtection="1">
      <alignment horizontal="center" vertical="center"/>
      <protection locked="0" hidden="1"/>
    </xf>
    <xf numFmtId="0" fontId="69" fillId="0" borderId="14" xfId="0" applyFont="1" applyFill="1" applyBorder="1" applyAlignment="1" applyProtection="1">
      <alignment horizontal="center" vertical="center" wrapText="1"/>
      <protection locked="0" hidden="1"/>
    </xf>
    <xf numFmtId="0" fontId="69" fillId="0" borderId="10" xfId="0" applyFont="1" applyFill="1" applyBorder="1" applyAlignment="1" applyProtection="1">
      <alignment horizontal="center" vertical="center" wrapText="1"/>
      <protection locked="0" hidden="1"/>
    </xf>
    <xf numFmtId="0" fontId="69" fillId="0" borderId="8" xfId="0" applyFont="1" applyFill="1" applyBorder="1" applyAlignment="1" applyProtection="1">
      <alignment horizontal="center" vertical="center" wrapText="1"/>
      <protection locked="0" hidden="1"/>
    </xf>
    <xf numFmtId="0" fontId="69" fillId="0" borderId="49" xfId="0" applyFont="1" applyFill="1" applyBorder="1" applyAlignment="1" applyProtection="1">
      <alignment horizontal="center" vertical="center" wrapText="1"/>
      <protection locked="0" hidden="1"/>
    </xf>
    <xf numFmtId="0" fontId="69" fillId="0" borderId="42" xfId="0" applyFont="1" applyFill="1" applyBorder="1" applyAlignment="1" applyProtection="1">
      <alignment horizontal="center" vertical="center" wrapText="1"/>
      <protection locked="0" hidden="1"/>
    </xf>
    <xf numFmtId="0" fontId="69" fillId="0" borderId="36"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left" vertical="center" wrapText="1"/>
      <protection locked="0" hidden="1"/>
    </xf>
    <xf numFmtId="0" fontId="64" fillId="0" borderId="16" xfId="0" applyFont="1" applyFill="1" applyBorder="1" applyAlignment="1" applyProtection="1">
      <alignment horizontal="left" vertical="center" wrapText="1"/>
      <protection locked="0" hidden="1"/>
    </xf>
    <xf numFmtId="0" fontId="64" fillId="0" borderId="17" xfId="0" applyFont="1" applyFill="1" applyBorder="1" applyAlignment="1" applyProtection="1">
      <alignment horizontal="left" vertical="center" wrapText="1"/>
      <protection locked="0" hidden="1"/>
    </xf>
    <xf numFmtId="0" fontId="67" fillId="0" borderId="31" xfId="0" applyFont="1" applyFill="1" applyBorder="1" applyAlignment="1" applyProtection="1">
      <alignment horizontal="left" vertical="center" wrapText="1"/>
      <protection locked="0" hidden="1"/>
    </xf>
    <xf numFmtId="0" fontId="67" fillId="0" borderId="32" xfId="0" applyFont="1" applyFill="1" applyBorder="1" applyAlignment="1" applyProtection="1">
      <alignment horizontal="left" vertical="center" wrapText="1"/>
      <protection locked="0" hidden="1"/>
    </xf>
    <xf numFmtId="0" fontId="67" fillId="0" borderId="51" xfId="0" applyFont="1" applyFill="1" applyBorder="1" applyAlignment="1" applyProtection="1">
      <alignment horizontal="left" vertical="center" wrapText="1"/>
      <protection locked="0" hidden="1"/>
    </xf>
    <xf numFmtId="0" fontId="64" fillId="0" borderId="31" xfId="0" applyFont="1" applyFill="1" applyBorder="1" applyAlignment="1" applyProtection="1">
      <alignment horizontal="left" vertical="center" wrapText="1"/>
      <protection locked="0" hidden="1"/>
    </xf>
    <xf numFmtId="0" fontId="64" fillId="0" borderId="32" xfId="0" applyFont="1" applyFill="1" applyBorder="1" applyAlignment="1" applyProtection="1">
      <alignment horizontal="left" vertical="center" wrapText="1"/>
      <protection locked="0" hidden="1"/>
    </xf>
    <xf numFmtId="0" fontId="64" fillId="0" borderId="33" xfId="0" applyFont="1" applyFill="1" applyBorder="1" applyAlignment="1" applyProtection="1">
      <alignment horizontal="left" vertical="center" wrapText="1"/>
      <protection locked="0" hidden="1"/>
    </xf>
    <xf numFmtId="0" fontId="72" fillId="0" borderId="5" xfId="0" applyFont="1" applyFill="1" applyBorder="1" applyAlignment="1" applyProtection="1">
      <alignment horizontal="center" vertical="center" wrapText="1"/>
      <protection locked="0" hidden="1"/>
    </xf>
    <xf numFmtId="0" fontId="72" fillId="0" borderId="25" xfId="0" applyFont="1" applyFill="1" applyBorder="1" applyAlignment="1" applyProtection="1">
      <alignment horizontal="center" vertical="center" wrapText="1"/>
      <protection locked="0" hidden="1"/>
    </xf>
    <xf numFmtId="0" fontId="72" fillId="0" borderId="28" xfId="0" applyFont="1" applyFill="1" applyBorder="1" applyAlignment="1" applyProtection="1">
      <alignment horizontal="center" vertical="center" wrapText="1"/>
      <protection locked="0" hidden="1"/>
    </xf>
    <xf numFmtId="0" fontId="19" fillId="0" borderId="31" xfId="40" applyFont="1" applyFill="1" applyBorder="1" applyAlignment="1" applyProtection="1">
      <alignment horizontal="center" vertical="center" wrapText="1"/>
      <protection locked="0" hidden="1"/>
    </xf>
    <xf numFmtId="0" fontId="19" fillId="0" borderId="32" xfId="40" applyFont="1" applyFill="1" applyBorder="1" applyAlignment="1" applyProtection="1">
      <alignment horizontal="center" vertical="center" wrapText="1"/>
      <protection locked="0" hidden="1"/>
    </xf>
    <xf numFmtId="0" fontId="19" fillId="0" borderId="34" xfId="40" applyFont="1" applyFill="1" applyBorder="1" applyAlignment="1" applyProtection="1">
      <alignment horizontal="center" vertical="center" wrapText="1"/>
      <protection locked="0" hidden="1"/>
    </xf>
    <xf numFmtId="0" fontId="12" fillId="0" borderId="33" xfId="40" applyFont="1" applyFill="1" applyBorder="1" applyAlignment="1" applyProtection="1">
      <alignment horizontal="right" vertical="center" wrapText="1"/>
      <protection locked="0" hidden="1"/>
    </xf>
    <xf numFmtId="0" fontId="12" fillId="0" borderId="32" xfId="40" applyFont="1" applyFill="1" applyBorder="1" applyAlignment="1" applyProtection="1">
      <alignment horizontal="right" vertical="center" wrapText="1"/>
      <protection locked="0" hidden="1"/>
    </xf>
    <xf numFmtId="0" fontId="7" fillId="0" borderId="33"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left" vertical="center" wrapText="1" shrinkToFit="1"/>
      <protection locked="0" hidden="1"/>
    </xf>
    <xf numFmtId="0" fontId="12" fillId="0" borderId="0" xfId="40" applyFont="1" applyFill="1" applyAlignment="1" applyProtection="1">
      <alignment horizontal="left" vertical="center"/>
      <protection locked="0" hidden="1"/>
    </xf>
    <xf numFmtId="0" fontId="7" fillId="0" borderId="0" xfId="40" applyFont="1" applyFill="1" applyAlignment="1" applyProtection="1">
      <alignment horizontal="center" vertical="center"/>
      <protection hidden="1"/>
    </xf>
    <xf numFmtId="0" fontId="19" fillId="0" borderId="31" xfId="40" applyFont="1" applyFill="1" applyBorder="1" applyAlignment="1" applyProtection="1">
      <alignment horizontal="left" vertical="center" wrapText="1"/>
      <protection locked="0" hidden="1"/>
    </xf>
    <xf numFmtId="0" fontId="23" fillId="0" borderId="32" xfId="40" applyFont="1" applyFill="1" applyBorder="1" applyAlignment="1" applyProtection="1">
      <alignment horizontal="left" vertical="center" wrapText="1"/>
      <protection locked="0" hidden="1"/>
    </xf>
    <xf numFmtId="0" fontId="23" fillId="0" borderId="51" xfId="40" applyFont="1" applyFill="1" applyBorder="1" applyAlignment="1" applyProtection="1">
      <alignment horizontal="left" vertical="center" wrapText="1"/>
      <protection locked="0" hidden="1"/>
    </xf>
    <xf numFmtId="0" fontId="12" fillId="0" borderId="41" xfId="40" applyFont="1" applyFill="1" applyBorder="1" applyAlignment="1" applyProtection="1">
      <alignment horizontal="left" vertical="center" wrapText="1"/>
      <protection locked="0" hidden="1"/>
    </xf>
    <xf numFmtId="0" fontId="12" fillId="0" borderId="35" xfId="40" applyFont="1" applyFill="1" applyBorder="1" applyAlignment="1" applyProtection="1">
      <alignment horizontal="left" vertical="center" wrapText="1"/>
      <protection locked="0" hidden="1"/>
    </xf>
    <xf numFmtId="0" fontId="12" fillId="0" borderId="87"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12" fillId="0" borderId="33" xfId="40" applyFont="1" applyFill="1" applyBorder="1" applyAlignment="1" applyProtection="1">
      <alignment horizontal="left" vertical="top" wrapText="1"/>
      <protection locked="0" hidden="1"/>
    </xf>
    <xf numFmtId="0" fontId="12" fillId="0" borderId="32" xfId="40" applyFont="1" applyFill="1" applyBorder="1" applyAlignment="1" applyProtection="1">
      <alignment horizontal="left" vertical="top" wrapText="1"/>
      <protection locked="0" hidden="1"/>
    </xf>
    <xf numFmtId="0" fontId="12" fillId="0" borderId="34" xfId="4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7" fillId="6" borderId="35" xfId="40" applyFont="1" applyFill="1" applyBorder="1" applyAlignment="1" applyProtection="1">
      <alignment horizontal="left" vertical="top" wrapText="1"/>
      <protection locked="0" hidden="1"/>
    </xf>
    <xf numFmtId="0" fontId="7" fillId="6" borderId="47" xfId="40" applyFont="1" applyFill="1" applyBorder="1" applyAlignment="1" applyProtection="1">
      <alignment horizontal="left" vertical="top" wrapText="1"/>
      <protection locked="0" hidden="1"/>
    </xf>
    <xf numFmtId="0" fontId="7" fillId="6" borderId="26" xfId="40" applyFont="1" applyFill="1" applyBorder="1" applyAlignment="1" applyProtection="1">
      <alignment horizontal="left" vertical="top" wrapText="1"/>
      <protection locked="0" hidden="1"/>
    </xf>
    <xf numFmtId="0" fontId="7" fillId="6" borderId="0" xfId="40" applyFont="1" applyFill="1" applyAlignment="1" applyProtection="1">
      <alignment horizontal="left" vertical="top" wrapText="1"/>
      <protection locked="0" hidden="1"/>
    </xf>
    <xf numFmtId="0" fontId="7" fillId="6" borderId="88" xfId="40" applyFont="1" applyFill="1" applyBorder="1" applyAlignment="1" applyProtection="1">
      <alignment horizontal="left" vertical="top" wrapText="1"/>
      <protection locked="0" hidden="1"/>
    </xf>
    <xf numFmtId="0" fontId="12" fillId="0" borderId="89" xfId="40" applyFont="1" applyFill="1" applyBorder="1" applyAlignment="1" applyProtection="1">
      <alignment horizontal="left" vertical="center" wrapText="1"/>
      <protection locked="0" hidden="1"/>
    </xf>
    <xf numFmtId="0" fontId="12" fillId="0" borderId="8" xfId="40" applyFont="1" applyFill="1" applyBorder="1" applyAlignment="1" applyProtection="1">
      <alignment horizontal="left" vertical="center" wrapText="1"/>
      <protection locked="0" hidden="1"/>
    </xf>
    <xf numFmtId="0" fontId="12" fillId="0" borderId="22" xfId="40" applyFont="1" applyFill="1" applyBorder="1" applyAlignment="1" applyProtection="1">
      <alignment horizontal="left" vertical="center" wrapText="1"/>
      <protection locked="0" hidden="1"/>
    </xf>
    <xf numFmtId="0" fontId="12" fillId="0" borderId="23" xfId="40" applyFont="1" applyFill="1" applyBorder="1" applyAlignment="1" applyProtection="1">
      <alignment horizontal="left" vertical="center" wrapText="1"/>
      <protection locked="0" hidden="1"/>
    </xf>
    <xf numFmtId="0" fontId="12" fillId="0" borderId="36" xfId="40" applyFont="1" applyFill="1" applyBorder="1" applyAlignment="1" applyProtection="1">
      <alignment horizontal="left" vertical="center" wrapText="1"/>
      <protection locked="0" hidden="1"/>
    </xf>
    <xf numFmtId="0" fontId="12" fillId="0" borderId="49" xfId="40" applyFont="1" applyFill="1" applyBorder="1" applyAlignment="1" applyProtection="1">
      <alignment horizontal="left" vertical="center" wrapText="1"/>
      <protection locked="0" hidden="1"/>
    </xf>
    <xf numFmtId="0" fontId="23" fillId="6" borderId="8" xfId="40" applyFont="1" applyFill="1" applyBorder="1" applyAlignment="1" applyProtection="1">
      <alignment horizontal="center" vertical="center" wrapText="1"/>
      <protection locked="0" hidden="1"/>
    </xf>
    <xf numFmtId="0" fontId="23" fillId="0" borderId="8" xfId="40" applyFont="1" applyFill="1" applyBorder="1" applyAlignment="1" applyProtection="1">
      <alignment horizontal="center" vertical="center" wrapText="1"/>
      <protection locked="0" hidden="1"/>
    </xf>
    <xf numFmtId="0" fontId="23" fillId="0" borderId="48" xfId="40" applyFont="1" applyFill="1" applyBorder="1" applyAlignment="1" applyProtection="1">
      <alignment horizontal="center" vertical="center" wrapText="1"/>
      <protection locked="0" hidden="1"/>
    </xf>
    <xf numFmtId="0" fontId="86" fillId="0" borderId="54" xfId="40" applyFont="1" applyFill="1" applyBorder="1" applyAlignment="1" applyProtection="1">
      <alignment horizontal="center" vertical="center" wrapText="1"/>
      <protection locked="0" hidden="1"/>
    </xf>
    <xf numFmtId="0" fontId="86" fillId="0" borderId="28" xfId="40" applyFont="1" applyFill="1" applyBorder="1" applyAlignment="1" applyProtection="1">
      <alignment horizontal="center" vertical="center" wrapText="1"/>
      <protection locked="0" hidden="1"/>
    </xf>
    <xf numFmtId="0" fontId="86" fillId="0" borderId="25" xfId="40" applyFont="1" applyFill="1" applyBorder="1" applyAlignment="1" applyProtection="1">
      <alignment horizontal="center" vertical="center" wrapText="1"/>
      <protection locked="0" hidden="1"/>
    </xf>
    <xf numFmtId="0" fontId="7" fillId="0" borderId="19" xfId="40" applyFont="1" applyFill="1" applyBorder="1" applyAlignment="1" applyProtection="1">
      <alignment horizontal="center" vertical="center" wrapText="1"/>
      <protection locked="0" hidden="1"/>
    </xf>
    <xf numFmtId="0" fontId="7" fillId="0" borderId="21" xfId="40" applyFont="1" applyFill="1" applyBorder="1" applyAlignment="1" applyProtection="1">
      <alignment horizontal="center" vertical="center" wrapText="1"/>
      <protection locked="0" hidden="1"/>
    </xf>
    <xf numFmtId="0" fontId="7" fillId="0" borderId="26" xfId="40" applyFont="1" applyFill="1" applyBorder="1" applyAlignment="1" applyProtection="1">
      <alignment horizontal="center" vertical="center" wrapText="1"/>
      <protection locked="0" hidden="1"/>
    </xf>
    <xf numFmtId="0" fontId="7" fillId="0" borderId="27" xfId="40" applyFont="1" applyFill="1" applyBorder="1" applyAlignment="1" applyProtection="1">
      <alignment horizontal="center" vertical="center" wrapText="1"/>
      <protection locked="0" hidden="1"/>
    </xf>
    <xf numFmtId="0" fontId="7" fillId="0" borderId="29" xfId="40" applyFont="1" applyFill="1" applyBorder="1" applyAlignment="1" applyProtection="1">
      <alignment horizontal="center" vertical="center" wrapText="1"/>
      <protection locked="0" hidden="1"/>
    </xf>
    <xf numFmtId="0" fontId="7" fillId="0" borderId="30" xfId="40" applyFont="1" applyFill="1" applyBorder="1" applyAlignment="1" applyProtection="1">
      <alignment horizontal="center" vertical="center" wrapText="1"/>
      <protection locked="0" hidden="1"/>
    </xf>
    <xf numFmtId="0" fontId="12" fillId="0" borderId="53" xfId="40" applyFont="1" applyFill="1" applyBorder="1" applyAlignment="1" applyProtection="1">
      <alignment horizontal="center" vertical="center" wrapText="1"/>
      <protection locked="0" hidden="1"/>
    </xf>
    <xf numFmtId="0" fontId="12" fillId="0" borderId="38" xfId="40" applyFont="1" applyFill="1" applyBorder="1" applyAlignment="1" applyProtection="1">
      <alignment horizontal="center" vertical="center" wrapText="1"/>
      <protection locked="0" hidden="1"/>
    </xf>
    <xf numFmtId="0" fontId="12" fillId="0" borderId="36" xfId="40" applyFont="1" applyFill="1" applyBorder="1" applyAlignment="1" applyProtection="1">
      <alignment horizontal="center" vertical="center" wrapText="1"/>
      <protection locked="0" hidden="1"/>
    </xf>
    <xf numFmtId="0" fontId="12" fillId="0" borderId="8" xfId="40" applyFont="1" applyFill="1" applyBorder="1" applyAlignment="1" applyProtection="1">
      <alignment horizontal="center" vertical="center" wrapText="1"/>
      <protection locked="0" hidden="1"/>
    </xf>
    <xf numFmtId="0" fontId="59" fillId="0" borderId="49" xfId="40" applyFont="1" applyFill="1" applyBorder="1" applyAlignment="1">
      <alignment horizontal="center" vertical="center" wrapText="1"/>
    </xf>
    <xf numFmtId="0" fontId="12" fillId="0" borderId="17" xfId="40" applyFont="1" applyFill="1" applyBorder="1" applyAlignment="1" applyProtection="1">
      <alignment horizontal="center" vertical="center" wrapText="1"/>
      <protection locked="0" hidden="1"/>
    </xf>
    <xf numFmtId="0" fontId="12" fillId="0" borderId="18" xfId="40" applyFont="1" applyFill="1" applyBorder="1" applyAlignment="1" applyProtection="1">
      <alignment horizontal="center" vertical="center" wrapText="1"/>
      <protection locked="0" hidden="1"/>
    </xf>
    <xf numFmtId="0" fontId="12" fillId="0" borderId="52" xfId="40" applyFont="1" applyFill="1" applyBorder="1" applyAlignment="1" applyProtection="1">
      <alignment horizontal="center"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42" xfId="40" applyFont="1" applyFill="1" applyBorder="1" applyAlignment="1" applyProtection="1">
      <alignment horizontal="center" vertical="center" wrapText="1"/>
      <protection locked="0" hidden="1"/>
    </xf>
    <xf numFmtId="0" fontId="12" fillId="0" borderId="14" xfId="40" applyFont="1" applyFill="1" applyBorder="1" applyAlignment="1" applyProtection="1">
      <alignment horizontal="center" vertical="center" wrapText="1"/>
      <protection locked="0" hidden="1"/>
    </xf>
    <xf numFmtId="0" fontId="59" fillId="0" borderId="10" xfId="40" applyFont="1" applyFill="1" applyBorder="1" applyAlignment="1">
      <alignment horizontal="center" vertical="center" wrapText="1"/>
    </xf>
    <xf numFmtId="0" fontId="20" fillId="0" borderId="14" xfId="40" applyFont="1" applyFill="1" applyBorder="1" applyAlignment="1" applyProtection="1">
      <alignment horizontal="center" vertical="center" wrapText="1"/>
      <protection locked="0" hidden="1"/>
    </xf>
    <xf numFmtId="0" fontId="20" fillId="0" borderId="10" xfId="40" applyFont="1" applyFill="1" applyBorder="1" applyAlignment="1" applyProtection="1">
      <alignment horizontal="center" vertical="center" wrapText="1"/>
      <protection locked="0" hidden="1"/>
    </xf>
    <xf numFmtId="0" fontId="20" fillId="0" borderId="8" xfId="40" applyFont="1" applyFill="1" applyBorder="1" applyAlignment="1" applyProtection="1">
      <alignment horizontal="center" vertical="center" wrapText="1"/>
      <protection locked="0" hidden="1"/>
    </xf>
    <xf numFmtId="0" fontId="20" fillId="0" borderId="49" xfId="40" applyFont="1" applyFill="1" applyBorder="1" applyAlignment="1" applyProtection="1">
      <alignment horizontal="center" vertical="center" wrapText="1"/>
      <protection locked="0" hidden="1"/>
    </xf>
    <xf numFmtId="0" fontId="12" fillId="0" borderId="11" xfId="40" applyFont="1" applyFill="1" applyBorder="1" applyAlignment="1" applyProtection="1">
      <alignment horizontal="center" vertical="center" wrapText="1"/>
      <protection locked="0" hidden="1"/>
    </xf>
    <xf numFmtId="0" fontId="12" fillId="0" borderId="13" xfId="40" applyFont="1" applyFill="1" applyBorder="1" applyAlignment="1" applyProtection="1">
      <alignment horizontal="center" vertical="center" wrapText="1"/>
      <protection locked="0" hidden="1"/>
    </xf>
    <xf numFmtId="0" fontId="94" fillId="0" borderId="8" xfId="40" applyFont="1" applyFill="1" applyBorder="1" applyAlignment="1" applyProtection="1">
      <alignment horizontal="center" vertical="center" shrinkToFit="1"/>
      <protection locked="0" hidden="1"/>
    </xf>
    <xf numFmtId="0" fontId="12" fillId="6"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14" fontId="12" fillId="0" borderId="38" xfId="40" applyNumberFormat="1" applyFont="1" applyFill="1" applyBorder="1" applyAlignment="1" applyProtection="1">
      <alignment horizontal="center" vertical="center" wrapText="1"/>
      <protection locked="0" hidden="1"/>
    </xf>
    <xf numFmtId="0" fontId="12" fillId="0" borderId="50" xfId="40" applyFont="1" applyFill="1" applyBorder="1" applyAlignment="1" applyProtection="1">
      <alignment horizontal="center" vertical="center" wrapText="1"/>
      <protection locked="0" hidden="1"/>
    </xf>
    <xf numFmtId="0" fontId="12" fillId="0" borderId="43" xfId="40" applyFont="1" applyFill="1" applyBorder="1" applyAlignment="1" applyProtection="1">
      <alignment horizontal="center" vertical="center" wrapText="1"/>
      <protection locked="0" hidden="1"/>
    </xf>
    <xf numFmtId="0" fontId="23" fillId="0" borderId="46" xfId="40" applyFont="1" applyFill="1" applyBorder="1" applyAlignment="1" applyProtection="1">
      <alignment horizontal="center" vertical="center" wrapText="1"/>
      <protection locked="0" hidden="1"/>
    </xf>
    <xf numFmtId="0" fontId="23" fillId="0" borderId="44" xfId="40" applyFont="1" applyFill="1" applyBorder="1" applyAlignment="1" applyProtection="1">
      <alignment horizontal="center" vertical="center" wrapText="1"/>
      <protection locked="0" hidden="1"/>
    </xf>
    <xf numFmtId="0" fontId="11" fillId="0" borderId="8" xfId="40" applyFont="1" applyBorder="1" applyAlignment="1" applyProtection="1">
      <alignment horizontal="center" vertical="center" shrinkToFit="1"/>
      <protection locked="0" hidden="1"/>
    </xf>
    <xf numFmtId="0" fontId="18" fillId="2" borderId="8" xfId="40" applyFont="1" applyFill="1" applyBorder="1" applyAlignment="1" applyProtection="1">
      <alignment horizontal="left" vertical="center" shrinkToFit="1"/>
      <protection locked="0" hidden="1"/>
    </xf>
    <xf numFmtId="0" fontId="12" fillId="0" borderId="9" xfId="40" applyFont="1" applyBorder="1" applyAlignment="1" applyProtection="1">
      <alignment horizontal="center" vertical="center" wrapText="1"/>
      <protection locked="0" hidden="1"/>
    </xf>
    <xf numFmtId="0" fontId="12" fillId="0" borderId="10" xfId="40" applyFont="1" applyBorder="1" applyAlignment="1" applyProtection="1">
      <alignment horizontal="center" vertical="center" wrapText="1"/>
      <protection locked="0" hidden="1"/>
    </xf>
    <xf numFmtId="0" fontId="9" fillId="0" borderId="11" xfId="40" applyFont="1" applyBorder="1" applyAlignment="1" applyProtection="1">
      <alignment horizontal="center" vertical="center" wrapText="1"/>
      <protection locked="0" hidden="1"/>
    </xf>
    <xf numFmtId="0" fontId="9" fillId="0" borderId="12" xfId="40" applyFont="1" applyBorder="1" applyAlignment="1" applyProtection="1">
      <alignment horizontal="center" vertical="center" wrapText="1"/>
      <protection locked="0" hidden="1"/>
    </xf>
    <xf numFmtId="0" fontId="9" fillId="0" borderId="13" xfId="40" applyFont="1" applyBorder="1" applyAlignment="1" applyProtection="1">
      <alignment horizontal="center" vertical="center" wrapText="1"/>
      <protection locked="0" hidden="1"/>
    </xf>
    <xf numFmtId="0" fontId="13" fillId="0" borderId="14" xfId="40" applyFont="1" applyBorder="1" applyAlignment="1" applyProtection="1">
      <alignment horizontal="center" vertical="center" wrapText="1"/>
      <protection locked="0" hidden="1"/>
    </xf>
    <xf numFmtId="0" fontId="13" fillId="0" borderId="8" xfId="40" applyFont="1" applyBorder="1" applyAlignment="1" applyProtection="1">
      <alignment horizontal="center"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15" xfId="40" applyFont="1" applyBorder="1" applyAlignment="1" applyProtection="1">
      <alignment horizontal="center" vertical="top" wrapText="1"/>
      <protection locked="0" hidden="1"/>
    </xf>
    <xf numFmtId="0" fontId="12" fillId="0" borderId="16" xfId="40" applyFont="1" applyBorder="1" applyAlignment="1" applyProtection="1">
      <alignment horizontal="center" vertical="top" wrapText="1"/>
      <protection locked="0" hidden="1"/>
    </xf>
    <xf numFmtId="0" fontId="9" fillId="0" borderId="17" xfId="40" applyFont="1" applyFill="1" applyBorder="1" applyAlignment="1" applyProtection="1">
      <alignment horizontal="center" vertical="center" wrapText="1"/>
      <protection locked="0" hidden="1"/>
    </xf>
    <xf numFmtId="0" fontId="9" fillId="0" borderId="16" xfId="40" applyFont="1" applyFill="1" applyBorder="1" applyAlignment="1" applyProtection="1">
      <alignment horizontal="center" vertical="center" wrapText="1"/>
      <protection locked="0" hidden="1"/>
    </xf>
    <xf numFmtId="0" fontId="9" fillId="0" borderId="18" xfId="40" applyFont="1" applyFill="1" applyBorder="1" applyAlignment="1" applyProtection="1">
      <alignment horizontal="center"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19" xfId="40" applyFont="1" applyBorder="1" applyAlignment="1" applyProtection="1">
      <alignment horizontal="center" vertical="center" wrapText="1"/>
      <protection locked="0" hidden="1"/>
    </xf>
    <xf numFmtId="0" fontId="12" fillId="0" borderId="30" xfId="40" applyFont="1" applyBorder="1" applyAlignment="1" applyProtection="1">
      <alignment horizontal="center" vertical="center" wrapText="1"/>
      <protection locked="0" hidden="1"/>
    </xf>
    <xf numFmtId="0" fontId="14" fillId="0" borderId="5" xfId="40" applyFont="1" applyFill="1" applyBorder="1" applyAlignment="1" applyProtection="1">
      <alignment horizontal="center" vertical="center" wrapText="1"/>
      <protection locked="0" hidden="1"/>
    </xf>
    <xf numFmtId="0" fontId="14" fillId="0" borderId="25" xfId="40" applyFont="1" applyFill="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1" xfId="40" applyFont="1" applyBorder="1" applyAlignment="1" applyProtection="1">
      <alignment horizontal="center" vertical="center" wrapText="1"/>
      <protection locked="0" hidden="1"/>
    </xf>
    <xf numFmtId="0" fontId="14" fillId="0" borderId="24" xfId="40" applyFont="1" applyBorder="1" applyAlignment="1" applyProtection="1">
      <alignment horizontal="center" vertical="center" wrapText="1"/>
      <protection locked="0" hidden="1"/>
    </xf>
    <xf numFmtId="0" fontId="14" fillId="0" borderId="19" xfId="40" applyFont="1" applyBorder="1" applyAlignment="1" applyProtection="1">
      <alignment horizontal="center" vertical="center" wrapText="1"/>
      <protection locked="0" hidden="1"/>
    </xf>
    <xf numFmtId="0" fontId="14" fillId="0" borderId="5" xfId="40" applyFont="1" applyBorder="1" applyAlignment="1" applyProtection="1">
      <alignment horizontal="center" vertical="center" wrapText="1"/>
      <protection locked="0" hidden="1"/>
    </xf>
    <xf numFmtId="0" fontId="14" fillId="0" borderId="25" xfId="40" applyFont="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22" xfId="40" applyFont="1" applyBorder="1" applyAlignment="1" applyProtection="1">
      <alignment horizontal="center" vertical="center" wrapText="1"/>
      <protection locked="0" hidden="1"/>
    </xf>
    <xf numFmtId="0" fontId="14" fillId="0" borderId="23" xfId="40" applyFont="1" applyBorder="1" applyAlignment="1" applyProtection="1">
      <alignment horizontal="center" vertical="center"/>
      <protection locked="0" hidden="1"/>
    </xf>
    <xf numFmtId="0" fontId="14" fillId="0" borderId="26" xfId="40" applyFont="1" applyBorder="1" applyAlignment="1" applyProtection="1">
      <alignment horizontal="center" vertical="center"/>
      <protection locked="0" hidden="1"/>
    </xf>
    <xf numFmtId="0" fontId="14" fillId="0" borderId="27" xfId="40" applyFont="1" applyBorder="1" applyAlignment="1" applyProtection="1">
      <alignment horizontal="center" vertical="center"/>
      <protection locked="0" hidden="1"/>
    </xf>
    <xf numFmtId="0" fontId="14" fillId="0" borderId="29" xfId="40" applyFont="1" applyBorder="1" applyAlignment="1" applyProtection="1">
      <alignment horizontal="center" vertical="center"/>
      <protection locked="0" hidden="1"/>
    </xf>
    <xf numFmtId="0" fontId="14" fillId="0" borderId="30" xfId="40" applyFont="1" applyBorder="1" applyAlignment="1" applyProtection="1">
      <alignment horizontal="center" vertical="center"/>
      <protection locked="0" hidden="1"/>
    </xf>
    <xf numFmtId="0" fontId="14" fillId="0" borderId="7" xfId="40" applyFont="1" applyBorder="1" applyAlignment="1" applyProtection="1">
      <alignment horizontal="center" vertical="center" wrapText="1"/>
      <protection locked="0" hidden="1"/>
    </xf>
    <xf numFmtId="0" fontId="99" fillId="0" borderId="31" xfId="40" applyFont="1" applyFill="1" applyBorder="1" applyAlignment="1" applyProtection="1">
      <alignment horizontal="left" vertical="center" wrapText="1"/>
      <protection locked="0" hidden="1"/>
    </xf>
    <xf numFmtId="0" fontId="99" fillId="0" borderId="32" xfId="40" applyFont="1" applyFill="1" applyBorder="1" applyAlignment="1" applyProtection="1">
      <alignment horizontal="left" vertical="center" wrapText="1"/>
      <protection locked="0" hidden="1"/>
    </xf>
    <xf numFmtId="0" fontId="12" fillId="0" borderId="31" xfId="40" applyFont="1" applyBorder="1" applyAlignment="1" applyProtection="1">
      <alignment horizontal="center" vertical="center" wrapText="1"/>
      <protection locked="0" hidden="1"/>
    </xf>
    <xf numFmtId="0" fontId="12" fillId="0" borderId="32" xfId="40" applyFont="1" applyBorder="1" applyAlignment="1" applyProtection="1">
      <alignment horizontal="center" vertical="center" wrapText="1"/>
      <protection locked="0" hidden="1"/>
    </xf>
    <xf numFmtId="0" fontId="12" fillId="0" borderId="34" xfId="40" applyFont="1" applyBorder="1" applyAlignment="1" applyProtection="1">
      <alignment horizontal="center" vertical="center" wrapText="1"/>
      <protection locked="0" hidden="1"/>
    </xf>
    <xf numFmtId="0" fontId="18" fillId="6" borderId="22" xfId="40" applyFont="1" applyFill="1" applyBorder="1" applyAlignment="1" applyProtection="1">
      <alignment horizontal="left" vertical="top" wrapText="1"/>
      <protection locked="0" hidden="1"/>
    </xf>
    <xf numFmtId="0" fontId="18" fillId="6" borderId="35" xfId="40" applyFont="1" applyFill="1" applyBorder="1" applyAlignment="1" applyProtection="1">
      <alignment horizontal="left" vertical="top" wrapText="1"/>
      <protection locked="0" hidden="1"/>
    </xf>
    <xf numFmtId="0" fontId="18" fillId="6" borderId="36" xfId="40" applyFont="1" applyFill="1" applyBorder="1" applyAlignment="1" applyProtection="1">
      <alignment horizontal="left" vertical="top" wrapText="1"/>
      <protection locked="0" hidden="1"/>
    </xf>
    <xf numFmtId="0" fontId="18" fillId="6" borderId="8" xfId="40" applyFont="1" applyFill="1" applyBorder="1" applyAlignment="1" applyProtection="1">
      <alignment horizontal="left" vertical="top" wrapText="1"/>
      <protection locked="0" hidden="1"/>
    </xf>
    <xf numFmtId="0" fontId="12" fillId="0" borderId="15" xfId="40" applyFont="1" applyBorder="1" applyAlignment="1" applyProtection="1">
      <alignment horizontal="left" vertical="center" wrapText="1"/>
      <protection locked="0" hidden="1"/>
    </xf>
    <xf numFmtId="0" fontId="12" fillId="0" borderId="16" xfId="40" applyFont="1" applyBorder="1" applyAlignment="1" applyProtection="1">
      <alignment horizontal="left" vertical="center" wrapText="1"/>
      <protection locked="0" hidden="1"/>
    </xf>
    <xf numFmtId="0" fontId="12" fillId="0" borderId="18" xfId="40" applyFont="1" applyBorder="1" applyAlignment="1" applyProtection="1">
      <alignment horizontal="left" vertical="center" wrapText="1"/>
      <protection locked="0" hidden="1"/>
    </xf>
    <xf numFmtId="0" fontId="12" fillId="0" borderId="0" xfId="40" applyFont="1" applyAlignment="1" applyProtection="1">
      <alignment horizontal="left" vertical="center"/>
      <protection locked="0" hidden="1"/>
    </xf>
    <xf numFmtId="0" fontId="81" fillId="0" borderId="84" xfId="17" applyFont="1" applyFill="1" applyBorder="1" applyAlignment="1">
      <alignment horizontal="left" vertical="top"/>
    </xf>
    <xf numFmtId="0" fontId="59" fillId="0" borderId="84" xfId="17" applyBorder="1" applyAlignment="1">
      <alignment horizontal="left" vertical="top"/>
    </xf>
    <xf numFmtId="0" fontId="81" fillId="0" borderId="83" xfId="17" applyFont="1" applyFill="1" applyBorder="1" applyAlignment="1">
      <alignment horizontal="center" vertical="center" wrapText="1"/>
    </xf>
    <xf numFmtId="0" fontId="80" fillId="0" borderId="83" xfId="17" applyFont="1" applyBorder="1" applyAlignment="1">
      <alignment horizontal="center" vertical="center" wrapText="1"/>
    </xf>
    <xf numFmtId="0" fontId="82" fillId="0" borderId="83" xfId="17" applyFont="1" applyFill="1" applyBorder="1" applyAlignment="1">
      <alignment horizontal="center" vertical="center" wrapText="1"/>
    </xf>
    <xf numFmtId="0" fontId="59" fillId="0" borderId="83" xfId="17" applyBorder="1" applyAlignment="1">
      <alignment vertical="center" wrapText="1"/>
    </xf>
    <xf numFmtId="0" fontId="58" fillId="0" borderId="83" xfId="17" applyFont="1" applyFill="1" applyBorder="1" applyAlignment="1">
      <alignment horizontal="center" vertical="center" wrapText="1"/>
    </xf>
    <xf numFmtId="0" fontId="59" fillId="0" borderId="83" xfId="17" applyBorder="1" applyAlignment="1">
      <alignment horizontal="center" vertical="center" wrapText="1"/>
    </xf>
    <xf numFmtId="31" fontId="58" fillId="0" borderId="83" xfId="17" applyNumberFormat="1" applyFont="1" applyFill="1" applyBorder="1" applyAlignment="1">
      <alignment horizontal="center" vertical="center" wrapText="1"/>
    </xf>
    <xf numFmtId="0" fontId="79" fillId="0" borderId="53" xfId="17" applyFont="1" applyFill="1" applyBorder="1" applyAlignment="1">
      <alignment horizontal="left" vertical="center" wrapText="1"/>
    </xf>
    <xf numFmtId="0" fontId="79" fillId="0" borderId="38" xfId="17" applyFont="1" applyFill="1" applyBorder="1" applyAlignment="1">
      <alignment horizontal="left" vertical="center" wrapText="1"/>
    </xf>
    <xf numFmtId="0" fontId="59" fillId="0" borderId="38" xfId="17" applyBorder="1" applyAlignment="1">
      <alignment wrapText="1"/>
    </xf>
    <xf numFmtId="0" fontId="59" fillId="0" borderId="17" xfId="17" applyBorder="1" applyAlignment="1">
      <alignment wrapText="1"/>
    </xf>
    <xf numFmtId="0" fontId="59" fillId="0" borderId="50" xfId="17" applyBorder="1" applyAlignment="1">
      <alignment wrapText="1"/>
    </xf>
    <xf numFmtId="0" fontId="79" fillId="0" borderId="19" xfId="17" applyFont="1" applyFill="1" applyBorder="1" applyAlignment="1">
      <alignment horizontal="center" vertical="center" wrapText="1"/>
    </xf>
    <xf numFmtId="0" fontId="79" fillId="0" borderId="21" xfId="17" applyFont="1" applyFill="1" applyBorder="1" applyAlignment="1">
      <alignment horizontal="center" vertical="center" wrapText="1"/>
    </xf>
    <xf numFmtId="0" fontId="79" fillId="0" borderId="28" xfId="17" applyFont="1" applyFill="1" applyBorder="1" applyAlignment="1" applyProtection="1">
      <alignment horizontal="center" vertical="center" wrapText="1"/>
      <protection locked="0"/>
    </xf>
    <xf numFmtId="0" fontId="79" fillId="0" borderId="7" xfId="17" applyFont="1" applyFill="1" applyBorder="1" applyAlignment="1" applyProtection="1">
      <alignment horizontal="center" vertical="center" wrapText="1"/>
      <protection locked="0"/>
    </xf>
    <xf numFmtId="0" fontId="79" fillId="0" borderId="26" xfId="17" applyFont="1" applyFill="1" applyBorder="1" applyAlignment="1" applyProtection="1">
      <alignment horizontal="center" vertical="center" wrapText="1"/>
      <protection locked="0"/>
    </xf>
    <xf numFmtId="0" fontId="59" fillId="0" borderId="27" xfId="17" applyBorder="1" applyAlignment="1">
      <alignment horizontal="center" vertical="center" wrapText="1"/>
    </xf>
    <xf numFmtId="0" fontId="59" fillId="0" borderId="26" xfId="17" applyBorder="1" applyAlignment="1">
      <alignment horizontal="center" vertical="center" wrapText="1"/>
    </xf>
    <xf numFmtId="0" fontId="59" fillId="0" borderId="29" xfId="17" applyBorder="1" applyAlignment="1">
      <alignment horizontal="center" vertical="center" wrapText="1"/>
    </xf>
    <xf numFmtId="0" fontId="59" fillId="0" borderId="30" xfId="17" applyBorder="1" applyAlignment="1">
      <alignment horizontal="center" vertical="center" wrapText="1"/>
    </xf>
    <xf numFmtId="0" fontId="79" fillId="0" borderId="26" xfId="17" applyFont="1" applyFill="1" applyBorder="1" applyAlignment="1">
      <alignment horizontal="center" vertical="center" wrapText="1"/>
    </xf>
    <xf numFmtId="0" fontId="79" fillId="0" borderId="0" xfId="17" applyFont="1" applyFill="1" applyBorder="1" applyAlignment="1">
      <alignment horizontal="center" vertical="center" wrapText="1"/>
    </xf>
    <xf numFmtId="0" fontId="59" fillId="0" borderId="0" xfId="17" applyBorder="1" applyAlignment="1">
      <alignment horizontal="center" vertical="center" wrapText="1"/>
    </xf>
    <xf numFmtId="0" fontId="59" fillId="0" borderId="0" xfId="17" applyAlignment="1">
      <alignment horizontal="center" vertical="center" wrapText="1"/>
    </xf>
    <xf numFmtId="0" fontId="59" fillId="0" borderId="20" xfId="17" applyBorder="1" applyAlignment="1">
      <alignment horizontal="center" vertical="center" wrapText="1"/>
    </xf>
    <xf numFmtId="0" fontId="79" fillId="0" borderId="85" xfId="17" applyFont="1" applyFill="1" applyBorder="1" applyAlignment="1">
      <alignment horizontal="center" vertical="center" wrapText="1"/>
    </xf>
    <xf numFmtId="0" fontId="59" fillId="0" borderId="83" xfId="17" applyBorder="1" applyAlignment="1">
      <alignment horizontal="center" wrapText="1"/>
    </xf>
    <xf numFmtId="0" fontId="59" fillId="0" borderId="86" xfId="17" applyBorder="1" applyAlignment="1">
      <alignment horizontal="center" wrapText="1"/>
    </xf>
    <xf numFmtId="0" fontId="84" fillId="0" borderId="85" xfId="17" applyFont="1" applyBorder="1" applyAlignment="1">
      <alignment horizontal="center" vertical="center" wrapText="1"/>
    </xf>
    <xf numFmtId="0" fontId="84" fillId="0" borderId="83" xfId="17" applyFont="1" applyBorder="1" applyAlignment="1">
      <alignment horizontal="center" vertical="center" wrapText="1"/>
    </xf>
    <xf numFmtId="0" fontId="84" fillId="0" borderId="86" xfId="17" applyFont="1" applyBorder="1" applyAlignment="1">
      <alignment horizontal="center" vertical="center" wrapText="1"/>
    </xf>
    <xf numFmtId="0" fontId="4" fillId="6" borderId="33" xfId="17" applyFont="1" applyFill="1" applyBorder="1" applyAlignment="1">
      <alignment horizontal="left" vertical="center" wrapText="1"/>
    </xf>
    <xf numFmtId="0" fontId="59" fillId="6" borderId="32" xfId="17" applyFont="1" applyFill="1" applyBorder="1" applyAlignment="1">
      <alignment horizontal="left" vertical="center" wrapText="1"/>
    </xf>
    <xf numFmtId="0" fontId="59" fillId="6" borderId="34" xfId="17" applyFont="1" applyFill="1" applyBorder="1" applyAlignment="1">
      <alignment horizontal="left" vertical="center" wrapText="1"/>
    </xf>
    <xf numFmtId="0" fontId="79" fillId="0" borderId="7" xfId="17" applyFont="1" applyFill="1" applyBorder="1" applyAlignment="1">
      <alignment horizontal="center" vertical="center" wrapText="1"/>
    </xf>
    <xf numFmtId="0" fontId="59" fillId="0" borderId="7" xfId="17" applyBorder="1" applyAlignment="1">
      <alignment horizontal="center" wrapText="1"/>
    </xf>
    <xf numFmtId="0" fontId="59" fillId="0" borderId="33" xfId="17" applyBorder="1" applyAlignment="1">
      <alignment horizontal="center" wrapText="1"/>
    </xf>
    <xf numFmtId="0" fontId="59" fillId="0" borderId="44" xfId="17" applyBorder="1" applyAlignment="1">
      <alignment horizontal="center" wrapText="1"/>
    </xf>
    <xf numFmtId="0" fontId="59"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wrapText="1"/>
    </xf>
    <xf numFmtId="0" fontId="59" fillId="0" borderId="0" xfId="0" applyFont="1" applyAlignment="1">
      <alignment vertical="center" wrapText="1"/>
    </xf>
    <xf numFmtId="0" fontId="0" fillId="0" borderId="0" xfId="0" applyAlignment="1">
      <alignment vertical="center" wrapText="1"/>
    </xf>
    <xf numFmtId="0" fontId="8" fillId="0" borderId="7" xfId="19" applyFont="1" applyBorder="1" applyAlignment="1" applyProtection="1">
      <alignment horizontal="center" vertical="center"/>
      <protection hidden="1"/>
    </xf>
    <xf numFmtId="0" fontId="7" fillId="0" borderId="0" xfId="19" applyFont="1" applyAlignment="1" applyProtection="1">
      <alignment horizontal="center" vertical="center"/>
      <protection hidden="1"/>
    </xf>
    <xf numFmtId="0" fontId="102" fillId="0" borderId="0" xfId="19" applyFont="1" applyAlignment="1" applyProtection="1">
      <alignment horizontal="center" vertical="center" wrapText="1"/>
      <protection hidden="1"/>
    </xf>
    <xf numFmtId="0" fontId="103" fillId="0" borderId="0" xfId="0" applyFont="1" applyAlignment="1">
      <alignment horizontal="center" vertical="center" wrapText="1"/>
    </xf>
    <xf numFmtId="0" fontId="12" fillId="6" borderId="0" xfId="0" applyFont="1" applyFill="1" applyAlignment="1" applyProtection="1">
      <alignment horizontal="left" vertical="center"/>
      <protection locked="0" hidden="1"/>
    </xf>
    <xf numFmtId="0" fontId="59" fillId="0" borderId="7" xfId="0" applyFont="1" applyFill="1" applyBorder="1" applyAlignment="1">
      <alignment horizontal="left" vertical="top" wrapText="1"/>
    </xf>
    <xf numFmtId="49" fontId="59" fillId="0" borderId="7" xfId="0" applyNumberFormat="1" applyFont="1" applyFill="1" applyBorder="1" applyAlignment="1">
      <alignment horizontal="left" vertical="top" wrapText="1"/>
    </xf>
    <xf numFmtId="182" fontId="59" fillId="0" borderId="7" xfId="0" applyNumberFormat="1" applyFont="1" applyFill="1" applyBorder="1" applyAlignment="1">
      <alignment horizontal="left" vertical="top" wrapText="1"/>
    </xf>
    <xf numFmtId="0" fontId="59" fillId="0" borderId="7" xfId="0" applyFont="1" applyFill="1" applyBorder="1" applyAlignment="1" applyProtection="1">
      <alignment horizontal="left" vertical="top" wrapText="1"/>
      <protection locked="0"/>
    </xf>
    <xf numFmtId="0" fontId="70" fillId="0" borderId="7" xfId="0" applyFont="1" applyFill="1" applyBorder="1" applyAlignment="1" applyProtection="1">
      <alignment horizontal="left" vertical="top" wrapText="1"/>
      <protection locked="0" hidden="1"/>
    </xf>
    <xf numFmtId="0" fontId="7" fillId="6" borderId="7" xfId="0" applyFont="1" applyFill="1" applyBorder="1" applyAlignment="1" applyProtection="1">
      <alignment horizontal="left" vertical="top" wrapText="1"/>
      <protection locked="0" hidden="1"/>
    </xf>
    <xf numFmtId="0" fontId="9" fillId="6" borderId="33" xfId="0" applyFont="1" applyFill="1" applyBorder="1" applyAlignment="1" applyProtection="1">
      <alignment horizontal="left" vertical="top" wrapText="1"/>
      <protection locked="0" hidden="1"/>
    </xf>
    <xf numFmtId="0" fontId="9" fillId="0" borderId="22" xfId="0" applyFont="1" applyFill="1" applyBorder="1" applyAlignment="1" applyProtection="1">
      <alignment horizontal="left" vertical="top" wrapText="1"/>
      <protection locked="0" hidden="1"/>
    </xf>
    <xf numFmtId="0" fontId="9" fillId="6" borderId="35" xfId="0" applyFont="1" applyFill="1" applyBorder="1" applyAlignment="1" applyProtection="1">
      <alignment horizontal="left" vertical="top" wrapText="1"/>
      <protection locked="0" hidden="1"/>
    </xf>
    <xf numFmtId="0" fontId="9" fillId="0" borderId="33" xfId="0" applyFont="1" applyFill="1" applyBorder="1" applyAlignment="1" applyProtection="1">
      <alignment horizontal="left" vertical="top" wrapText="1"/>
      <protection locked="0" hidden="1"/>
    </xf>
    <xf numFmtId="0" fontId="9" fillId="6" borderId="34" xfId="0" applyFont="1" applyFill="1" applyBorder="1" applyAlignment="1" applyProtection="1">
      <alignment horizontal="left" vertical="top" wrapText="1"/>
      <protection locked="0" hidden="1"/>
    </xf>
    <xf numFmtId="0" fontId="9" fillId="6" borderId="22" xfId="0" applyFont="1" applyFill="1" applyBorder="1" applyAlignment="1" applyProtection="1">
      <alignment horizontal="left" vertical="top" wrapText="1"/>
      <protection locked="0" hidden="1"/>
    </xf>
    <xf numFmtId="0" fontId="9" fillId="0" borderId="33" xfId="0" applyFont="1" applyFill="1" applyBorder="1" applyAlignment="1" applyProtection="1">
      <alignment horizontal="left" vertical="top" wrapText="1"/>
      <protection locked="0" hidden="1"/>
    </xf>
    <xf numFmtId="0" fontId="25" fillId="0" borderId="44" xfId="0" applyFont="1" applyFill="1" applyBorder="1" applyAlignment="1" applyProtection="1">
      <alignment horizontal="left" vertical="top" wrapText="1"/>
      <protection locked="0" hidden="1"/>
    </xf>
    <xf numFmtId="0" fontId="15" fillId="6" borderId="7" xfId="0" applyFont="1" applyFill="1" applyBorder="1" applyAlignment="1" applyProtection="1">
      <alignment horizontal="left" vertical="top" wrapText="1"/>
      <protection locked="0" hidden="1"/>
    </xf>
    <xf numFmtId="0" fontId="7" fillId="6" borderId="31" xfId="0" applyFont="1" applyFill="1" applyBorder="1" applyAlignment="1" applyProtection="1">
      <alignment horizontal="left" vertical="top" wrapText="1"/>
      <protection locked="0" hidden="1"/>
    </xf>
    <xf numFmtId="0" fontId="12" fillId="6" borderId="0" xfId="0" applyFont="1" applyFill="1" applyAlignment="1" applyProtection="1">
      <alignment horizontal="left" vertical="top" wrapText="1"/>
      <protection locked="0" hidden="1"/>
    </xf>
    <xf numFmtId="0" fontId="55" fillId="6" borderId="22" xfId="40" applyFont="1" applyFill="1" applyBorder="1" applyAlignment="1" applyProtection="1">
      <alignment horizontal="left" vertical="top" wrapText="1"/>
      <protection locked="0" hidden="1"/>
    </xf>
    <xf numFmtId="0" fontId="64" fillId="6" borderId="22" xfId="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18" fillId="6" borderId="22" xfId="40" applyFont="1" applyFill="1" applyBorder="1" applyAlignment="1" applyProtection="1">
      <alignment horizontal="left" vertical="top" wrapText="1"/>
      <protection locked="0" hidden="1"/>
    </xf>
    <xf numFmtId="0" fontId="4" fillId="6" borderId="33" xfId="17" applyFont="1" applyFill="1" applyBorder="1" applyAlignment="1">
      <alignment horizontal="left" vertical="top" wrapText="1"/>
    </xf>
    <xf numFmtId="0" fontId="87" fillId="0" borderId="31" xfId="0" applyFont="1" applyFill="1" applyBorder="1" applyAlignment="1" applyProtection="1">
      <alignment horizontal="left" vertical="top" wrapText="1"/>
      <protection locked="0" hidden="1"/>
    </xf>
    <xf numFmtId="0" fontId="60" fillId="0" borderId="31" xfId="0" applyFont="1" applyFill="1" applyBorder="1" applyAlignment="1" applyProtection="1">
      <alignment horizontal="left" vertical="top" wrapText="1"/>
      <protection locked="0" hidden="1"/>
    </xf>
    <xf numFmtId="0" fontId="59" fillId="6" borderId="0" xfId="0" applyFont="1" applyFill="1" applyAlignment="1">
      <alignment vertical="top" wrapText="1" horizontal="left"/>
    </xf>
    <xf numFmtId="0" fontId="104" fillId="0" borderId="0" xfId="0" applyAlignment="1" applyFont="1">
      <alignment vertical="top" wrapText="1" horizontal="left"/>
    </xf>
    <xf numFmtId="0" fontId="0" fillId="0" borderId="0" xfId="0" applyAlignment="1">
      <alignment vertical="top" wrapText="1" horizontal="left"/>
    </xf>
    <xf numFmtId="0" fontId="59" fillId="6" borderId="7" xfId="0" applyFont="1" applyFill="1" applyBorder="1" applyAlignment="1">
      <alignment horizontal="left" vertical="top" wrapText="1"/>
    </xf>
    <xf numFmtId="0" fontId="59" fillId="0" borderId="7" xfId="17" applyBorder="1" applyAlignment="1">
      <alignment horizontal="left" vertical="top" wrapText="1"/>
    </xf>
    <xf numFmtId="0" fontId="59" fillId="0" borderId="0" xfId="0" applyFont="1" applyAlignment="1">
      <alignment vertical="top" wrapText="1" horizontal="left"/>
    </xf>
  </cellXfs>
  <cellStyles count="46">
    <cellStyle name="@_text" xfId="39"/>
    <cellStyle name="_Book1" xfId="12"/>
    <cellStyle name="fs" xfId="11"/>
    <cellStyle name="Grey" xfId="13"/>
    <cellStyle name="Input [yellow]" xfId="1"/>
    <cellStyle name="Normal - Style1" xfId="14"/>
    <cellStyle name="Normal_0105第二套审计报表定稿" xfId="9"/>
    <cellStyle name="Percent [2]" xfId="8"/>
    <cellStyle name="S1-0" xfId="15"/>
    <cellStyle name="S1-1" xfId="6"/>
    <cellStyle name="S1-2" xfId="7"/>
    <cellStyle name="S1-3" xfId="2"/>
    <cellStyle name="S1-4" xfId="10"/>
    <cellStyle name="S1-5" xfId="4"/>
    <cellStyle name="S1-6" xfId="3"/>
    <cellStyle name="差_Book1" xfId="16"/>
    <cellStyle name="常规" xfId="0" builtinId="0"/>
    <cellStyle name="常规 14" xfId="40"/>
    <cellStyle name="常规 16" xfId="41"/>
    <cellStyle name="常规 2" xfId="17"/>
    <cellStyle name="常规 2 4" xfId="44"/>
    <cellStyle name="常规 3" xfId="18"/>
    <cellStyle name="常规 4" xfId="19"/>
    <cellStyle name="常规 5" xfId="38"/>
    <cellStyle name="常规 6" xfId="42"/>
    <cellStyle name="常规 7" xfId="43"/>
    <cellStyle name="常规 8" xfId="45"/>
    <cellStyle name="常规_合同档案" xfId="5"/>
    <cellStyle name="好_Book1" xfId="20"/>
    <cellStyle name="霓付 [0]_97MBO" xfId="21"/>
    <cellStyle name="霓付_97MBO" xfId="22"/>
    <cellStyle name="烹拳 [0]_97MBO" xfId="23"/>
    <cellStyle name="烹拳_97MBO" xfId="24"/>
    <cellStyle name="普通_ 白土" xfId="25"/>
    <cellStyle name="千分位[0]_ 白土" xfId="26"/>
    <cellStyle name="千分位_ 白土" xfId="27"/>
    <cellStyle name="千位[0]_laroux" xfId="28"/>
    <cellStyle name="千位_laroux" xfId="29"/>
    <cellStyle name="钎霖_laroux" xfId="30"/>
    <cellStyle name="样式 1" xfId="31"/>
    <cellStyle name="콤마 [0]_BOILER-CO1" xfId="32"/>
    <cellStyle name="콤마_BOILER-CO1" xfId="33"/>
    <cellStyle name="통화 [0]_BOILER-CO1" xfId="34"/>
    <cellStyle name="통화_BOILER-CO1" xfId="35"/>
    <cellStyle name="표준_0N-HANDLING " xfId="36"/>
    <cellStyle name="표준_kc-elec system check list" xfId="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file>

<file path=xl/ctrlProps/ctrlProp4.xml><?xml version="1.0" encoding="utf-8"?>
<formControlPr xmlns="http://schemas.microsoft.com/office/spreadsheetml/2009/9/main" objectType="CheckBox"/>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23</xdr:row>
          <xdr:rowOff>0</xdr:rowOff>
        </xdr:from>
        <xdr:to>
          <xdr:col>2</xdr:col>
          <xdr:colOff>312420</xdr:colOff>
          <xdr:row>24</xdr:row>
          <xdr:rowOff>22860</xdr:rowOff>
        </xdr:to>
        <xdr:sp macro="" textlink="">
          <xdr:nvSpPr>
            <xdr:cNvPr id="14337" name="Check Box 1" hidden="1">
              <a:extLst>
                <a:ext uri="{63B3BB69-23CF-44E3-9099-C40C66FF867C}">
                  <a14:compatExt spid="_x0000_s1433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0</xdr:rowOff>
        </xdr:from>
        <xdr:to>
          <xdr:col>2</xdr:col>
          <xdr:colOff>312420</xdr:colOff>
          <xdr:row>25</xdr:row>
          <xdr:rowOff>22860</xdr:rowOff>
        </xdr:to>
        <xdr:sp macro="" textlink="">
          <xdr:nvSpPr>
            <xdr:cNvPr id="14338" name="Check Box 2" hidden="1">
              <a:extLst>
                <a:ext uri="{63B3BB69-23CF-44E3-9099-C40C66FF867C}">
                  <a14:compatExt spid="_x0000_s1433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19050</xdr:colOff>
      <xdr:row>0</xdr:row>
      <xdr:rowOff>142875</xdr:rowOff>
    </xdr:from>
    <xdr:to>
      <xdr:col>5</xdr:col>
      <xdr:colOff>666750</xdr:colOff>
      <xdr:row>1</xdr:row>
      <xdr:rowOff>192405</xdr:rowOff>
    </xdr:to>
    <xdr:pic>
      <xdr:nvPicPr>
        <xdr:cNvPr id="10281"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686175" y="142875"/>
          <a:ext cx="647700" cy="316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2</xdr:row>
      <xdr:rowOff>219075</xdr:rowOff>
    </xdr:from>
    <xdr:to>
      <xdr:col>10</xdr:col>
      <xdr:colOff>209550</xdr:colOff>
      <xdr:row>4</xdr:row>
      <xdr:rowOff>200025</xdr:rowOff>
    </xdr:to>
    <xdr:pic>
      <xdr:nvPicPr>
        <xdr:cNvPr id="3201"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14925" y="54800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220274</xdr:colOff>
      <xdr:row>1</xdr:row>
      <xdr:rowOff>270065</xdr:rowOff>
    </xdr:from>
    <xdr:to>
      <xdr:col>9</xdr:col>
      <xdr:colOff>593913</xdr:colOff>
      <xdr:row>2</xdr:row>
      <xdr:rowOff>280150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63260" y="584200"/>
          <a:ext cx="1059815" cy="4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9525</xdr:colOff>
      <xdr:row>1</xdr:row>
      <xdr:rowOff>19050</xdr:rowOff>
    </xdr:from>
    <xdr:to>
      <xdr:col>10</xdr:col>
      <xdr:colOff>333374</xdr:colOff>
      <xdr:row>2</xdr:row>
      <xdr:rowOff>381000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625465" y="331470"/>
          <a:ext cx="1299209"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114300</xdr:colOff>
      <xdr:row>1</xdr:row>
      <xdr:rowOff>104775</xdr:rowOff>
    </xdr:from>
    <xdr:to>
      <xdr:col>11</xdr:col>
      <xdr:colOff>552450</xdr:colOff>
      <xdr:row>2</xdr:row>
      <xdr:rowOff>333375</xdr:rowOff>
    </xdr:to>
    <xdr:pic>
      <xdr:nvPicPr>
        <xdr:cNvPr id="15387"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486400" y="44767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38100</xdr:colOff>
      <xdr:row>3</xdr:row>
      <xdr:rowOff>114300</xdr:rowOff>
    </xdr:from>
    <xdr:to>
      <xdr:col>8</xdr:col>
      <xdr:colOff>476251</xdr:colOff>
      <xdr:row>4</xdr:row>
      <xdr:rowOff>438150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353175" y="419100"/>
          <a:ext cx="1362076"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952500</xdr:colOff>
          <xdr:row>3</xdr:row>
          <xdr:rowOff>289560</xdr:rowOff>
        </xdr:from>
        <xdr:to>
          <xdr:col>1</xdr:col>
          <xdr:colOff>998220</xdr:colOff>
          <xdr:row>3</xdr:row>
          <xdr:rowOff>327660</xdr:rowOff>
        </xdr:to>
        <xdr:sp macro="" textlink="">
          <xdr:nvSpPr>
            <xdr:cNvPr id="29697" name="Check Box 1951" hidden="1">
              <a:extLst>
                <a:ext uri="{63B3BB69-23CF-44E3-9099-C40C66FF867C}">
                  <a14:compatExt spid="_x0000_s2969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449580</xdr:colOff>
          <xdr:row>3</xdr:row>
          <xdr:rowOff>289560</xdr:rowOff>
        </xdr:from>
        <xdr:to>
          <xdr:col>1</xdr:col>
          <xdr:colOff>495300</xdr:colOff>
          <xdr:row>3</xdr:row>
          <xdr:rowOff>327660</xdr:rowOff>
        </xdr:to>
        <xdr:sp macro="" textlink="">
          <xdr:nvSpPr>
            <xdr:cNvPr id="29698" name="Check Box 2" hidden="1">
              <a:extLst>
                <a:ext uri="{63B3BB69-23CF-44E3-9099-C40C66FF867C}">
                  <a14:compatExt spid="_x0000_s2969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619125</xdr:colOff>
      <xdr:row>1</xdr:row>
      <xdr:rowOff>104775</xdr:rowOff>
    </xdr:from>
    <xdr:to>
      <xdr:col>6</xdr:col>
      <xdr:colOff>682662</xdr:colOff>
      <xdr:row>2</xdr:row>
      <xdr:rowOff>190500</xdr:rowOff>
    </xdr:to>
    <xdr:pic>
      <xdr:nvPicPr>
        <xdr:cNvPr id="2"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109085" y="348615"/>
          <a:ext cx="749337"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114300</xdr:colOff>
      <xdr:row>1</xdr:row>
      <xdr:rowOff>95250</xdr:rowOff>
    </xdr:from>
    <xdr:to>
      <xdr:col>8</xdr:col>
      <xdr:colOff>152400</xdr:colOff>
      <xdr:row>3</xdr:row>
      <xdr:rowOff>361839</xdr:rowOff>
    </xdr:to>
    <xdr:pic>
      <xdr:nvPicPr>
        <xdr:cNvPr id="2" name="图片 1"/>
        <xdr:cNvPicPr>
          <a:picLocks noChangeAspect="1"/>
        </xdr:cNvPicPr>
      </xdr:nvPicPr>
      <xdr:blipFill>
        <a:blip xmlns:r="http://schemas.openxmlformats.org/officeDocument/2006/relationships" r:embed="rId1"/>
        <a:stretch>
          <a:fillRect/>
        </a:stretch>
      </xdr:blipFill>
      <xdr:spPr>
        <a:xfrm>
          <a:off x="2914650" y="285750"/>
          <a:ext cx="2162175" cy="666639"/>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Normal="100" zoomScaleSheetLayoutView="100" workbookViewId="0">
      <selection activeCell="K3" sqref="K3:K14"/>
    </sheetView>
  </sheetViews>
  <sheetFormatPr defaultColWidth="9" defaultRowHeight="15.6"/>
  <cols>
    <col min="1" max="1" width="4.8984375" style="180" customWidth="1"/>
    <col min="2" max="2" width="14.59765625" style="180" customWidth="1"/>
    <col min="3" max="3" width="8.19921875" style="180" customWidth="1"/>
    <col min="4" max="5" width="9" style="180"/>
    <col min="6" max="6" width="17.5" style="180" customWidth="1"/>
    <col min="7" max="7" width="19.19921875" style="180" customWidth="1"/>
    <col min="8" max="8" width="7.09765625" style="180" customWidth="1"/>
    <col min="9" max="10" width="9" style="180"/>
    <col min="11" max="11" width="24.5" style="180" customWidth="1"/>
    <col min="12" max="16384" width="9" style="180"/>
  </cols>
  <sheetData>
    <row r="1" spans="1:11" ht="23.1" customHeight="1">
      <c r="A1" s="332" t="s">
        <v>9</v>
      </c>
      <c r="B1" s="332"/>
      <c r="C1" s="332"/>
      <c r="D1" s="332"/>
      <c r="E1" s="332"/>
      <c r="F1" s="332"/>
      <c r="G1" s="332"/>
      <c r="H1" s="332"/>
      <c r="I1" s="332"/>
    </row>
    <row r="2" spans="1:11" ht="24.9" customHeight="1">
      <c r="A2" s="331" t="s">
        <v>37</v>
      </c>
      <c r="B2" s="331"/>
      <c r="C2" s="331"/>
      <c r="D2" s="331"/>
      <c r="E2" s="331"/>
      <c r="F2" s="331"/>
      <c r="G2" s="331"/>
      <c r="H2" s="331"/>
      <c r="I2" s="331"/>
    </row>
    <row r="3" spans="1:11" s="181" customFormat="1" ht="24.9" customHeight="1">
      <c r="A3" s="333" t="str">
        <f>"计划号："&amp;'封面'!E8</f>
      </c>
      <c r="B3" s="333"/>
      <c r="C3" s="333"/>
      <c r="D3" s="334" t="str">
        <f>"客户："&amp;'封面'!E11</f>
      </c>
      <c r="E3" s="335"/>
      <c r="F3" s="336"/>
      <c r="G3" s="334" t="str">
        <f>"业务员："&amp;'封面'!E17</f>
      </c>
      <c r="H3" s="335"/>
      <c r="I3" s="336"/>
      <c r="K3" s="330" t="s">
        <v>36</v>
      </c>
    </row>
    <row r="4" spans="1:11" s="181" customFormat="1" ht="24.9" customHeight="1">
      <c r="A4" s="337" t="s">
        <v>38</v>
      </c>
      <c r="B4" s="338"/>
      <c r="C4" s="338"/>
      <c r="D4" s="339"/>
      <c r="E4" s="337" t="s">
        <v>39</v>
      </c>
      <c r="F4" s="338"/>
      <c r="G4" s="338"/>
      <c r="H4" s="338"/>
      <c r="I4" s="339"/>
      <c r="K4" s="330"/>
    </row>
    <row r="5" spans="1:11" ht="24.9" customHeight="1">
      <c r="A5" s="182" t="s">
        <v>33</v>
      </c>
      <c r="B5" s="182" t="s">
        <v>40</v>
      </c>
      <c r="C5" s="182" t="s">
        <v>41</v>
      </c>
      <c r="D5" s="182" t="s">
        <v>42</v>
      </c>
      <c r="E5" s="182" t="s">
        <v>33</v>
      </c>
      <c r="F5" s="182" t="s">
        <v>43</v>
      </c>
      <c r="G5" s="182" t="s">
        <v>44</v>
      </c>
      <c r="H5" s="182" t="s">
        <v>41</v>
      </c>
      <c r="I5" s="182" t="s">
        <v>45</v>
      </c>
      <c r="K5" s="330"/>
    </row>
    <row r="6" spans="1:11" ht="24.9" customHeight="1">
      <c r="A6" s="182">
        <v>1</v>
      </c>
      <c r="B6" s="183" t="s">
        <v>46</v>
      </c>
      <c r="C6" s="182"/>
      <c r="D6" s="182"/>
      <c r="E6" s="182">
        <v>1</v>
      </c>
      <c r="F6" s="182"/>
      <c r="G6" s="182"/>
      <c r="H6" s="182"/>
      <c r="I6" s="182"/>
      <c r="K6" s="330"/>
    </row>
    <row r="7" spans="1:11" ht="24.9" customHeight="1">
      <c r="A7" s="182">
        <v>2</v>
      </c>
      <c r="B7" s="183" t="s">
        <v>47</v>
      </c>
      <c r="C7" s="182"/>
      <c r="D7" s="182"/>
      <c r="E7" s="182">
        <v>2</v>
      </c>
      <c r="F7" s="182"/>
      <c r="G7" s="182"/>
      <c r="H7" s="182"/>
      <c r="I7" s="182"/>
      <c r="K7" s="330"/>
    </row>
    <row r="8" spans="1:11" ht="24.9" customHeight="1">
      <c r="A8" s="182">
        <v>3</v>
      </c>
      <c r="B8" s="183" t="s">
        <v>48</v>
      </c>
      <c r="C8" s="182"/>
      <c r="D8" s="182"/>
      <c r="E8" s="182">
        <v>3</v>
      </c>
      <c r="F8" s="182"/>
      <c r="G8" s="182"/>
      <c r="H8" s="182"/>
      <c r="I8" s="182"/>
      <c r="K8" s="330"/>
    </row>
    <row r="9" spans="1:11" ht="24.9" customHeight="1">
      <c r="A9" s="182">
        <v>4</v>
      </c>
      <c r="B9" s="183" t="s">
        <v>49</v>
      </c>
      <c r="C9" s="182"/>
      <c r="D9" s="182"/>
      <c r="E9" s="182">
        <v>4</v>
      </c>
      <c r="F9" s="182"/>
      <c r="G9" s="182"/>
      <c r="H9" s="182"/>
      <c r="I9" s="182"/>
      <c r="K9" s="330"/>
    </row>
    <row r="10" spans="1:11" ht="24.9" customHeight="1">
      <c r="A10" s="182">
        <v>5</v>
      </c>
      <c r="B10" s="183" t="s">
        <v>50</v>
      </c>
      <c r="C10" s="182"/>
      <c r="D10" s="182"/>
      <c r="E10" s="182">
        <v>5</v>
      </c>
      <c r="F10" s="182"/>
      <c r="G10" s="182"/>
      <c r="H10" s="182"/>
      <c r="I10" s="182"/>
      <c r="K10" s="330"/>
    </row>
    <row r="11" spans="1:11" ht="24.9" customHeight="1">
      <c r="A11" s="182">
        <v>6</v>
      </c>
      <c r="B11" s="183" t="s">
        <v>51</v>
      </c>
      <c r="C11" s="182"/>
      <c r="D11" s="182"/>
      <c r="E11" s="182">
        <v>6</v>
      </c>
      <c r="F11" s="182"/>
      <c r="G11" s="182"/>
      <c r="H11" s="182"/>
      <c r="I11" s="182"/>
      <c r="K11" s="330"/>
    </row>
    <row r="12" spans="1:11" ht="24.9" customHeight="1">
      <c r="A12" s="182">
        <v>7</v>
      </c>
      <c r="B12" s="183" t="s">
        <v>52</v>
      </c>
      <c r="C12" s="182"/>
      <c r="D12" s="182"/>
      <c r="E12" s="182">
        <v>7</v>
      </c>
      <c r="F12" s="182"/>
      <c r="G12" s="182"/>
      <c r="H12" s="182"/>
      <c r="I12" s="182"/>
      <c r="K12" s="330"/>
    </row>
    <row r="13" spans="1:11" ht="24.9" customHeight="1">
      <c r="A13" s="182">
        <v>8</v>
      </c>
      <c r="B13" s="183" t="s">
        <v>53</v>
      </c>
      <c r="C13" s="182"/>
      <c r="D13" s="182"/>
      <c r="E13" s="182">
        <v>8</v>
      </c>
      <c r="F13" s="182"/>
      <c r="G13" s="182"/>
      <c r="H13" s="182"/>
      <c r="I13" s="182"/>
      <c r="K13" s="330"/>
    </row>
    <row r="14" spans="1:11" ht="24.9" customHeight="1">
      <c r="A14" s="182">
        <v>9</v>
      </c>
      <c r="B14" s="183" t="s">
        <v>54</v>
      </c>
      <c r="C14" s="182"/>
      <c r="D14" s="182"/>
      <c r="E14" s="182">
        <v>9</v>
      </c>
      <c r="F14" s="182"/>
      <c r="G14" s="182"/>
      <c r="H14" s="182"/>
      <c r="I14" s="182"/>
      <c r="K14" s="330"/>
    </row>
    <row r="15" spans="1:11" ht="24.9" customHeight="1">
      <c r="A15" s="182">
        <v>10</v>
      </c>
      <c r="B15" s="183" t="s">
        <v>55</v>
      </c>
      <c r="C15" s="182"/>
      <c r="D15" s="182"/>
      <c r="E15" s="182">
        <v>10</v>
      </c>
      <c r="F15" s="182"/>
      <c r="G15" s="182"/>
      <c r="H15" s="182"/>
      <c r="I15" s="182"/>
    </row>
    <row r="16" spans="1:11" ht="24.9" customHeight="1">
      <c r="A16" s="182">
        <v>11</v>
      </c>
      <c r="B16" s="183" t="s">
        <v>56</v>
      </c>
      <c r="C16" s="182"/>
      <c r="D16" s="182"/>
      <c r="E16" s="182">
        <v>11</v>
      </c>
      <c r="F16" s="182"/>
      <c r="G16" s="182"/>
      <c r="H16" s="182"/>
      <c r="I16" s="182"/>
    </row>
    <row r="17" spans="1:9" ht="24.9" customHeight="1">
      <c r="A17" s="182">
        <v>12</v>
      </c>
      <c r="B17" s="183" t="s">
        <v>57</v>
      </c>
      <c r="C17" s="182"/>
      <c r="D17" s="182"/>
      <c r="E17" s="182">
        <v>12</v>
      </c>
      <c r="F17" s="182"/>
      <c r="G17" s="182"/>
      <c r="H17" s="182"/>
      <c r="I17" s="182"/>
    </row>
    <row r="18" spans="1:9" ht="24.9" customHeight="1">
      <c r="A18" s="182">
        <v>13</v>
      </c>
      <c r="B18" s="183" t="s">
        <v>58</v>
      </c>
      <c r="C18" s="182"/>
      <c r="D18" s="182"/>
      <c r="E18" s="182">
        <v>13</v>
      </c>
      <c r="F18" s="182"/>
      <c r="G18" s="182"/>
      <c r="H18" s="182"/>
      <c r="I18" s="182"/>
    </row>
    <row r="19" spans="1:9" ht="24.9" customHeight="1">
      <c r="A19" s="182">
        <v>14</v>
      </c>
      <c r="B19" s="183" t="s">
        <v>59</v>
      </c>
      <c r="C19" s="182"/>
      <c r="D19" s="182"/>
      <c r="E19" s="182">
        <v>14</v>
      </c>
      <c r="F19" s="182"/>
      <c r="G19" s="182"/>
      <c r="H19" s="182"/>
      <c r="I19" s="182"/>
    </row>
    <row r="20" spans="1:9" ht="24.9" customHeight="1">
      <c r="A20" s="182">
        <v>15</v>
      </c>
      <c r="B20" s="183" t="s">
        <v>60</v>
      </c>
      <c r="C20" s="182"/>
      <c r="D20" s="182"/>
      <c r="E20" s="182">
        <v>15</v>
      </c>
      <c r="F20" s="182"/>
      <c r="G20" s="182"/>
      <c r="H20" s="182"/>
      <c r="I20" s="182"/>
    </row>
    <row r="21" spans="1:9" ht="24.9" customHeight="1">
      <c r="A21" s="331" t="s">
        <v>61</v>
      </c>
      <c r="B21" s="331"/>
      <c r="C21" s="331"/>
      <c r="D21" s="331"/>
      <c r="E21" s="331" t="s">
        <v>62</v>
      </c>
      <c r="F21" s="331"/>
      <c r="G21" s="331"/>
      <c r="H21" s="331"/>
      <c r="I21" s="331"/>
    </row>
    <row r="22" spans="1:9" ht="24.9" customHeight="1">
      <c r="A22" s="182" t="s">
        <v>33</v>
      </c>
      <c r="B22" s="182" t="s">
        <v>63</v>
      </c>
      <c r="C22" s="182" t="s">
        <v>41</v>
      </c>
      <c r="D22" s="182" t="s">
        <v>64</v>
      </c>
      <c r="E22" s="182" t="s">
        <v>33</v>
      </c>
      <c r="F22" s="182" t="s">
        <v>65</v>
      </c>
      <c r="G22" s="182" t="s">
        <v>63</v>
      </c>
      <c r="H22" s="182" t="s">
        <v>41</v>
      </c>
      <c r="I22" s="182" t="s">
        <v>64</v>
      </c>
    </row>
    <row r="23" spans="1:9" ht="24.9" customHeight="1">
      <c r="A23" s="182">
        <v>1</v>
      </c>
      <c r="B23" s="182"/>
      <c r="C23" s="182"/>
      <c r="D23" s="182"/>
      <c r="E23" s="182">
        <v>1</v>
      </c>
      <c r="F23" s="182"/>
      <c r="G23" s="182"/>
      <c r="H23" s="182"/>
      <c r="I23" s="182"/>
    </row>
    <row r="24" spans="1:9" ht="24.9" customHeight="1">
      <c r="A24" s="182">
        <v>2</v>
      </c>
      <c r="B24" s="182"/>
      <c r="C24" s="182"/>
      <c r="D24" s="182"/>
      <c r="E24" s="182">
        <v>2</v>
      </c>
      <c r="F24" s="182"/>
      <c r="G24" s="182"/>
      <c r="H24" s="182"/>
      <c r="I24" s="182"/>
    </row>
    <row r="25" spans="1:9" ht="24.9" customHeight="1">
      <c r="A25" s="182">
        <v>3</v>
      </c>
      <c r="B25" s="182"/>
      <c r="C25" s="182"/>
      <c r="D25" s="182"/>
      <c r="E25" s="182">
        <v>3</v>
      </c>
      <c r="F25" s="182"/>
      <c r="G25" s="182"/>
      <c r="H25" s="182"/>
      <c r="I25" s="182"/>
    </row>
    <row r="26" spans="1:9" ht="24.9" customHeight="1">
      <c r="A26" s="182">
        <v>4</v>
      </c>
      <c r="B26" s="182"/>
      <c r="C26" s="182"/>
      <c r="D26" s="182"/>
      <c r="E26" s="182">
        <v>4</v>
      </c>
      <c r="F26" s="182"/>
      <c r="G26" s="182"/>
      <c r="H26" s="182"/>
      <c r="I26" s="182"/>
    </row>
    <row r="27" spans="1:9" ht="24.9" customHeight="1">
      <c r="A27" s="182">
        <v>5</v>
      </c>
      <c r="B27" s="182"/>
      <c r="C27" s="182"/>
      <c r="D27" s="182"/>
      <c r="E27" s="182">
        <v>5</v>
      </c>
      <c r="F27" s="182"/>
      <c r="G27" s="182"/>
      <c r="H27" s="182"/>
      <c r="I27" s="182"/>
    </row>
    <row r="28" spans="1:9" ht="24.9" customHeight="1">
      <c r="A28" s="182">
        <v>6</v>
      </c>
      <c r="B28" s="182"/>
      <c r="C28" s="182"/>
      <c r="D28" s="182"/>
      <c r="E28" s="182">
        <v>6</v>
      </c>
      <c r="F28" s="182"/>
      <c r="G28" s="182"/>
      <c r="H28" s="182"/>
      <c r="I28" s="182"/>
    </row>
    <row r="29" spans="1:9" ht="24.9" customHeight="1">
      <c r="A29" s="182">
        <v>7</v>
      </c>
      <c r="B29" s="182"/>
      <c r="C29" s="182"/>
      <c r="D29" s="182"/>
      <c r="E29" s="182">
        <v>7</v>
      </c>
      <c r="F29" s="182"/>
      <c r="G29" s="182"/>
      <c r="H29" s="182"/>
      <c r="I29" s="182"/>
    </row>
    <row r="30" spans="1:9" ht="24.9" customHeight="1">
      <c r="A30" s="182">
        <v>8</v>
      </c>
      <c r="B30" s="182"/>
      <c r="C30" s="182"/>
      <c r="D30" s="182"/>
      <c r="E30" s="182">
        <v>8</v>
      </c>
      <c r="F30" s="182"/>
      <c r="G30" s="182"/>
      <c r="H30" s="182"/>
      <c r="I30" s="182"/>
    </row>
    <row r="31" spans="1:9" ht="24.9" customHeight="1">
      <c r="A31" s="182">
        <v>9</v>
      </c>
      <c r="B31" s="182"/>
      <c r="C31" s="182"/>
      <c r="D31" s="182"/>
      <c r="E31" s="182">
        <v>9</v>
      </c>
      <c r="F31" s="182"/>
      <c r="G31" s="182"/>
      <c r="H31" s="182"/>
      <c r="I31" s="182"/>
    </row>
  </sheetData>
  <mergeCells count="10">
    <mergeCell ref="K3:K14"/>
    <mergeCell ref="A21:D21"/>
    <mergeCell ref="E21:I21"/>
    <mergeCell ref="A1:I1"/>
    <mergeCell ref="A2:I2"/>
    <mergeCell ref="A3:C3"/>
    <mergeCell ref="D3:F3"/>
    <mergeCell ref="G3:I3"/>
    <mergeCell ref="A4:D4"/>
    <mergeCell ref="E4:I4"/>
  </mergeCells>
  <phoneticPr fontId="58" type="noConversion"/>
  <pageMargins left="0.59055118110236227" right="0.15748031496062992" top="0.47244094488188981" bottom="0.39370078740157483" header="0.39370078740157483" footer="0.27559055118110237"/>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8"/>
  <sheetViews>
    <sheetView view="pageBreakPreview" zoomScale="115" zoomScaleNormal="85" zoomScaleSheetLayoutView="115" workbookViewId="0">
      <selection activeCell="H21" sqref="H21:I21"/>
    </sheetView>
  </sheetViews>
  <sheetFormatPr defaultColWidth="9" defaultRowHeight="15.6"/>
  <cols>
    <col min="1" max="1" width="2.3984375" customWidth="1"/>
    <col min="2" max="2" width="2" customWidth="1"/>
    <col min="7" max="7" width="14.5" customWidth="1"/>
    <col min="9" max="9" width="14.59765625" customWidth="1"/>
  </cols>
  <sheetData>
    <row r="1" spans="1:11">
      <c r="A1" s="104"/>
      <c r="B1" s="104"/>
      <c r="C1" s="104"/>
      <c r="D1" s="84"/>
      <c r="E1" s="89"/>
      <c r="F1" s="89"/>
      <c r="G1" s="89"/>
      <c r="H1" s="105"/>
      <c r="I1" s="119"/>
    </row>
    <row r="2" spans="1:11" ht="17.399999999999999">
      <c r="A2" s="104"/>
      <c r="B2" s="85" t="s">
        <v>9</v>
      </c>
      <c r="C2" s="85"/>
      <c r="D2" s="84"/>
      <c r="E2" s="106"/>
      <c r="F2" s="107"/>
      <c r="G2" s="107"/>
      <c r="H2" s="108"/>
      <c r="I2" s="120"/>
    </row>
    <row r="3" spans="1:11">
      <c r="A3" s="104"/>
      <c r="B3" s="340"/>
      <c r="C3" s="340"/>
      <c r="D3" s="340"/>
      <c r="E3" s="340"/>
      <c r="F3" s="340"/>
      <c r="G3" s="109"/>
      <c r="H3" s="109"/>
      <c r="I3" s="109"/>
    </row>
    <row r="4" spans="1:11">
      <c r="A4" s="104"/>
      <c r="B4" s="104"/>
      <c r="C4" s="104"/>
      <c r="D4" s="104"/>
      <c r="E4" s="104"/>
      <c r="F4" s="104"/>
      <c r="G4" s="104"/>
      <c r="H4" s="104"/>
      <c r="I4" s="104"/>
    </row>
    <row r="5" spans="1:11" ht="25.8">
      <c r="A5" s="110"/>
      <c r="B5" s="110"/>
      <c r="C5" s="341" t="s">
        <v>10</v>
      </c>
      <c r="D5" s="341"/>
      <c r="E5" s="341"/>
      <c r="F5" s="341"/>
      <c r="G5" s="341"/>
      <c r="H5" s="341"/>
      <c r="I5" s="341"/>
    </row>
    <row r="6" spans="1:11">
      <c r="A6" s="104"/>
      <c r="B6" s="104"/>
      <c r="C6" s="104"/>
      <c r="D6" s="104"/>
      <c r="E6" s="104"/>
      <c r="F6" s="104"/>
      <c r="G6" s="104"/>
      <c r="H6" s="104"/>
      <c r="I6" s="104"/>
    </row>
    <row r="7" spans="1:11">
      <c r="A7" s="111"/>
      <c r="B7" s="111"/>
      <c r="C7" s="342" t="s">
        <v>1</v>
      </c>
      <c r="D7" s="343"/>
      <c r="E7" s="342"/>
      <c r="F7" s="342"/>
      <c r="G7" s="342"/>
      <c r="H7" s="342"/>
      <c r="I7" s="342"/>
    </row>
    <row r="8" spans="1:11">
      <c r="A8" s="111"/>
      <c r="B8" s="111"/>
      <c r="C8" s="342" t="s">
        <v>11</v>
      </c>
      <c r="D8" s="343"/>
      <c r="E8" s="343"/>
      <c r="F8" s="343"/>
      <c r="G8" s="343"/>
      <c r="H8" s="343"/>
      <c r="I8" s="343"/>
      <c r="K8" s="330" t="s">
        <v>12</v>
      </c>
    </row>
    <row r="9" spans="1:11">
      <c r="A9" s="111"/>
      <c r="B9" s="111"/>
      <c r="C9" s="356" t="s">
        <v>13</v>
      </c>
      <c r="D9" s="357"/>
      <c r="E9" s="344" t="inlineStr">
        <is>
          <t>蓝海新材料有限公司高端聚烯烃新材料项目10万吨/年POE装置</t>
        </is>
      </c>
      <c r="F9" s="345"/>
      <c r="G9" s="345"/>
      <c r="H9" s="345"/>
      <c r="I9" s="346"/>
      <c r="K9" s="330"/>
    </row>
    <row r="10" spans="1:11">
      <c r="A10" s="111"/>
      <c r="B10" s="111"/>
      <c r="C10" s="358"/>
      <c r="D10" s="359"/>
      <c r="E10" s="347"/>
      <c r="F10" s="348"/>
      <c r="G10" s="348"/>
      <c r="H10" s="348"/>
      <c r="I10" s="349"/>
      <c r="K10" s="330"/>
    </row>
    <row r="11" spans="1:11">
      <c r="A11" s="111"/>
      <c r="B11" s="111"/>
      <c r="C11" s="356" t="s">
        <v>14</v>
      </c>
      <c r="D11" s="357"/>
      <c r="E11" s="350" t="inlineStr">
        <is>
          <t>中石油吉林化工工程有限公司</t>
        </is>
      </c>
      <c r="F11" s="351"/>
      <c r="G11" s="351"/>
      <c r="H11" s="351"/>
      <c r="I11" s="352"/>
      <c r="K11" s="330"/>
    </row>
    <row r="12" spans="1:11">
      <c r="A12" s="111"/>
      <c r="B12" s="111"/>
      <c r="C12" s="358"/>
      <c r="D12" s="359"/>
      <c r="E12" s="353"/>
      <c r="F12" s="354"/>
      <c r="G12" s="354"/>
      <c r="H12" s="354"/>
      <c r="I12" s="355"/>
      <c r="K12" s="330"/>
    </row>
    <row r="13" spans="1:11">
      <c r="A13" s="111"/>
      <c r="B13" s="111"/>
      <c r="C13" s="356" t="s">
        <v>15</v>
      </c>
      <c r="D13" s="357"/>
      <c r="E13" s="350" t="inlineStr">
        <is>
          <t>蓝海新材料(通州湾)有限责任公司</t>
        </is>
      </c>
      <c r="F13" s="351"/>
      <c r="G13" s="351"/>
      <c r="H13" s="351"/>
      <c r="I13" s="352"/>
      <c r="K13" s="330"/>
    </row>
    <row r="14" spans="1:11">
      <c r="A14" s="111"/>
      <c r="B14" s="111"/>
      <c r="C14" s="358"/>
      <c r="D14" s="359"/>
      <c r="E14" s="353"/>
      <c r="F14" s="354"/>
      <c r="G14" s="354"/>
      <c r="H14" s="354"/>
      <c r="I14" s="355"/>
      <c r="K14" s="330"/>
    </row>
    <row r="15" spans="1:11">
      <c r="A15" s="111"/>
      <c r="B15" s="111"/>
      <c r="C15" s="356" t="s">
        <v>16</v>
      </c>
      <c r="D15" s="357"/>
      <c r="E15" s="350" t="inlineStr">
        <is>
          <t>中石油吉林化工工程有限公司</t>
        </is>
      </c>
      <c r="F15" s="351"/>
      <c r="G15" s="351"/>
      <c r="H15" s="351"/>
      <c r="I15" s="352"/>
      <c r="K15" s="330"/>
    </row>
    <row r="16" spans="1:11">
      <c r="A16" s="111"/>
      <c r="B16" s="111"/>
      <c r="C16" s="358"/>
      <c r="D16" s="359"/>
      <c r="E16" s="353"/>
      <c r="F16" s="354"/>
      <c r="G16" s="354"/>
      <c r="H16" s="354"/>
      <c r="I16" s="355"/>
      <c r="K16" s="330"/>
    </row>
    <row r="17" spans="1:11" ht="18" customHeight="1">
      <c r="A17" s="111"/>
      <c r="B17" s="111"/>
      <c r="C17" s="363" t="s">
        <v>17</v>
      </c>
      <c r="D17" s="364"/>
      <c r="E17" s="365"/>
      <c r="F17" s="366"/>
      <c r="G17" s="112" t="s">
        <v>18</v>
      </c>
      <c r="H17" s="365"/>
      <c r="I17" s="366"/>
      <c r="K17" s="330"/>
    </row>
    <row r="18" spans="1:11" ht="18" customHeight="1">
      <c r="A18" s="111"/>
      <c r="B18" s="111"/>
      <c r="C18" s="363" t="s">
        <v>19</v>
      </c>
      <c r="D18" s="364"/>
      <c r="E18" s="367"/>
      <c r="F18" s="366"/>
      <c r="G18" s="112" t="s">
        <v>20</v>
      </c>
      <c r="H18" s="367"/>
      <c r="I18" s="366"/>
      <c r="K18" s="330"/>
    </row>
    <row r="19" spans="1:11">
      <c r="A19" s="104"/>
      <c r="B19" s="104"/>
      <c r="C19" s="368" t="s">
        <v>21</v>
      </c>
      <c r="D19" s="381"/>
      <c r="E19" s="377"/>
      <c r="F19" s="378"/>
      <c r="G19" s="368" t="s">
        <v>22</v>
      </c>
      <c r="H19" s="368"/>
      <c r="I19" s="369"/>
      <c r="K19" s="330"/>
    </row>
    <row r="20" spans="1:11">
      <c r="A20" s="104"/>
      <c r="B20" s="104"/>
      <c r="C20" s="372"/>
      <c r="D20" s="382"/>
      <c r="E20" s="379"/>
      <c r="F20" s="380"/>
      <c r="G20" s="372"/>
      <c r="H20" s="363"/>
      <c r="I20" s="364"/>
    </row>
    <row r="21" spans="1:11">
      <c r="A21" s="104"/>
      <c r="B21" s="104"/>
      <c r="C21" s="373" t="s">
        <v>23</v>
      </c>
      <c r="D21" s="374"/>
      <c r="E21" s="375"/>
      <c r="F21" s="376"/>
      <c r="G21" s="244" t="s">
        <v>24</v>
      </c>
      <c r="H21" s="360" t="inlineStr">
        <is>
          <t>沿海湿热</t>
        </is>
      </c>
      <c r="I21" s="361"/>
    </row>
    <row r="22" spans="1:11">
      <c r="A22" s="104"/>
      <c r="B22" s="104"/>
      <c r="C22" s="113"/>
      <c r="D22" s="114"/>
      <c r="E22" s="114"/>
      <c r="F22" s="114"/>
      <c r="G22" s="114"/>
      <c r="H22" s="114"/>
      <c r="I22" s="114"/>
    </row>
    <row r="23" spans="1:11">
      <c r="A23" s="104"/>
      <c r="B23" s="104"/>
      <c r="C23" s="113"/>
      <c r="D23" s="114"/>
      <c r="E23" s="114"/>
      <c r="F23" s="114"/>
      <c r="G23" s="114"/>
      <c r="H23" s="114"/>
      <c r="I23" s="114"/>
    </row>
    <row r="24" spans="1:11">
      <c r="A24" s="104"/>
      <c r="B24" s="104"/>
      <c r="C24" s="104"/>
      <c r="D24" s="111" t="s">
        <v>25</v>
      </c>
      <c r="E24" s="115"/>
      <c r="F24" s="115"/>
      <c r="G24" s="115"/>
      <c r="H24" s="111"/>
      <c r="I24" s="111"/>
    </row>
    <row r="25" spans="1:11">
      <c r="A25" s="104"/>
      <c r="B25" s="104"/>
      <c r="C25" s="104"/>
      <c r="D25" s="111" t="s">
        <v>26</v>
      </c>
      <c r="E25" s="115"/>
      <c r="F25" s="115"/>
      <c r="G25" s="115"/>
      <c r="H25" s="111"/>
      <c r="I25" s="111"/>
    </row>
    <row r="26" spans="1:11">
      <c r="A26" s="104"/>
      <c r="B26" s="104"/>
      <c r="C26" s="104"/>
      <c r="D26" s="115"/>
      <c r="E26" s="115"/>
      <c r="F26" s="115"/>
      <c r="G26" s="115"/>
      <c r="H26" s="111"/>
      <c r="I26" s="111"/>
    </row>
    <row r="27" spans="1:11">
      <c r="A27" s="104"/>
      <c r="B27" s="104"/>
      <c r="C27" s="104"/>
      <c r="D27" s="115"/>
      <c r="E27" s="115"/>
      <c r="F27" s="115"/>
      <c r="G27" s="115"/>
      <c r="H27" s="111"/>
      <c r="I27" s="111"/>
    </row>
    <row r="28" spans="1:11">
      <c r="A28" s="111"/>
      <c r="B28" s="111"/>
      <c r="C28" s="116">
        <v>8</v>
      </c>
      <c r="D28" s="362"/>
      <c r="E28" s="362"/>
      <c r="F28" s="234"/>
      <c r="G28" s="234"/>
      <c r="H28" s="238"/>
      <c r="I28" s="238"/>
    </row>
    <row r="29" spans="1:11">
      <c r="A29" s="111"/>
      <c r="B29" s="111"/>
      <c r="C29" s="116">
        <v>7</v>
      </c>
      <c r="D29" s="362"/>
      <c r="E29" s="362"/>
      <c r="F29" s="234"/>
      <c r="G29" s="234"/>
      <c r="H29" s="238"/>
      <c r="I29" s="238"/>
    </row>
    <row r="30" spans="1:11">
      <c r="A30" s="111"/>
      <c r="B30" s="111"/>
      <c r="C30" s="116">
        <v>6</v>
      </c>
      <c r="D30" s="362"/>
      <c r="E30" s="362"/>
      <c r="F30" s="234"/>
      <c r="G30" s="234"/>
      <c r="H30" s="238"/>
      <c r="I30" s="238"/>
    </row>
    <row r="31" spans="1:11">
      <c r="A31" s="111"/>
      <c r="B31" s="111"/>
      <c r="C31" s="116">
        <v>5</v>
      </c>
      <c r="D31" s="362"/>
      <c r="E31" s="362"/>
      <c r="F31" s="234"/>
      <c r="G31" s="234"/>
      <c r="H31" s="238"/>
      <c r="I31" s="238"/>
    </row>
    <row r="32" spans="1:11">
      <c r="A32" s="111"/>
      <c r="B32" s="111"/>
      <c r="C32" s="116">
        <v>4</v>
      </c>
      <c r="D32" s="362"/>
      <c r="E32" s="362"/>
      <c r="F32" s="234"/>
      <c r="G32" s="234"/>
      <c r="H32" s="238"/>
      <c r="I32" s="238"/>
    </row>
    <row r="33" spans="1:9">
      <c r="A33" s="111"/>
      <c r="B33" s="111"/>
      <c r="C33" s="116">
        <v>3</v>
      </c>
      <c r="D33" s="362"/>
      <c r="E33" s="362"/>
      <c r="F33" s="234"/>
      <c r="G33" s="234"/>
      <c r="H33" s="238"/>
      <c r="I33" s="238"/>
    </row>
    <row r="34" spans="1:9">
      <c r="A34" s="111"/>
      <c r="B34" s="111"/>
      <c r="C34" s="116">
        <v>2</v>
      </c>
      <c r="D34" s="362"/>
      <c r="E34" s="362"/>
      <c r="F34" s="234"/>
      <c r="G34" s="234"/>
      <c r="H34" s="238"/>
      <c r="I34" s="238"/>
    </row>
    <row r="35" spans="1:9">
      <c r="A35" s="111"/>
      <c r="B35" s="111"/>
      <c r="C35" s="116">
        <v>1</v>
      </c>
      <c r="D35" s="362"/>
      <c r="E35" s="362"/>
      <c r="F35" s="234"/>
      <c r="G35" s="234"/>
      <c r="H35" s="238"/>
      <c r="I35" s="238"/>
    </row>
    <row r="36" spans="1:9">
      <c r="A36" s="111"/>
      <c r="B36" s="111"/>
      <c r="C36" s="116">
        <v>0</v>
      </c>
      <c r="D36" s="342"/>
      <c r="E36" s="342"/>
      <c r="F36" s="239"/>
      <c r="G36" s="234"/>
      <c r="H36" s="234"/>
      <c r="I36" s="234"/>
    </row>
    <row r="37" spans="1:9">
      <c r="A37" s="111"/>
      <c r="B37" s="111"/>
      <c r="C37" s="117" t="s">
        <v>27</v>
      </c>
      <c r="D37" s="370" t="s">
        <v>28</v>
      </c>
      <c r="E37" s="370"/>
      <c r="F37" s="117" t="s">
        <v>3</v>
      </c>
      <c r="G37" s="117" t="s">
        <v>29</v>
      </c>
      <c r="H37" s="117" t="s">
        <v>30</v>
      </c>
      <c r="I37" s="117" t="s">
        <v>31</v>
      </c>
    </row>
    <row r="38" spans="1:9">
      <c r="A38" s="111"/>
      <c r="B38" s="111"/>
      <c r="C38" s="118"/>
      <c r="D38" s="371"/>
      <c r="E38" s="371"/>
      <c r="F38" s="118"/>
      <c r="G38" s="118"/>
      <c r="H38" s="118"/>
      <c r="I38" s="118"/>
    </row>
  </sheetData>
  <mergeCells count="39">
    <mergeCell ref="D35:E35"/>
    <mergeCell ref="D36:E36"/>
    <mergeCell ref="D37:E37"/>
    <mergeCell ref="D38:E38"/>
    <mergeCell ref="G19:G20"/>
    <mergeCell ref="D30:E30"/>
    <mergeCell ref="D31:E31"/>
    <mergeCell ref="D32:E32"/>
    <mergeCell ref="D33:E33"/>
    <mergeCell ref="D34:E34"/>
    <mergeCell ref="C21:D21"/>
    <mergeCell ref="E21:F21"/>
    <mergeCell ref="E19:F20"/>
    <mergeCell ref="C19:D20"/>
    <mergeCell ref="H21:I21"/>
    <mergeCell ref="D28:E28"/>
    <mergeCell ref="D29:E29"/>
    <mergeCell ref="C17:D17"/>
    <mergeCell ref="E17:F17"/>
    <mergeCell ref="H17:I17"/>
    <mergeCell ref="C18:D18"/>
    <mergeCell ref="E18:F18"/>
    <mergeCell ref="H18:I18"/>
    <mergeCell ref="H19:I20"/>
    <mergeCell ref="K8:K19"/>
    <mergeCell ref="B3:F3"/>
    <mergeCell ref="C5:I5"/>
    <mergeCell ref="C7:D7"/>
    <mergeCell ref="E7:I7"/>
    <mergeCell ref="C8:D8"/>
    <mergeCell ref="E8:I8"/>
    <mergeCell ref="E9:I10"/>
    <mergeCell ref="E11:I12"/>
    <mergeCell ref="E13:I14"/>
    <mergeCell ref="E15:I16"/>
    <mergeCell ref="C9:D10"/>
    <mergeCell ref="C11:D12"/>
    <mergeCell ref="C13:D14"/>
    <mergeCell ref="C15:D16"/>
  </mergeCells>
  <phoneticPr fontId="58" type="noConversion"/>
  <dataValidations count="2">
    <dataValidation type="list" allowBlank="1" showInputMessage="1" showErrorMessage="1" sqref="E21:F21">
      <formula1>"石油石化,煤化工,国际出口,常规,水处理,发电,精细化工,焦化"</formula1>
    </dataValidation>
    <dataValidation type="list" allowBlank="1" showInputMessage="1" showErrorMessage="1" sqref="E19:F20">
      <formula1>"　,主机,主机+备件"</formula1>
    </dataValidation>
  </dataValidations>
  <pageMargins left="0.75" right="0.75" top="1" bottom="1" header="0.5" footer="0.5"/>
  <pageSetup paperSize="9" orientation="portrait"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Pict="0">
                <anchor moveWithCells="1">
                  <from>
                    <xdr:col>2</xdr:col>
                    <xdr:colOff>7620</xdr:colOff>
                    <xdr:row>23</xdr:row>
                    <xdr:rowOff>0</xdr:rowOff>
                  </from>
                  <to>
                    <xdr:col>2</xdr:col>
                    <xdr:colOff>312420</xdr:colOff>
                    <xdr:row>24</xdr:row>
                    <xdr:rowOff>22860</xdr:rowOff>
                  </to>
                </anchor>
              </controlPr>
            </control>
          </mc:Choice>
        </mc:AlternateContent>
        <mc:AlternateContent xmlns:mc="http://schemas.openxmlformats.org/markup-compatibility/2006">
          <mc:Choice Requires="x14">
            <control shapeId="14338" r:id="rId5" name="Check Box 2">
              <controlPr defaultSize="0" autoPict="0">
                <anchor moveWithCells="1">
                  <from>
                    <xdr:col>2</xdr:col>
                    <xdr:colOff>7620</xdr:colOff>
                    <xdr:row>24</xdr:row>
                    <xdr:rowOff>0</xdr:rowOff>
                  </from>
                  <to>
                    <xdr:col>2</xdr:col>
                    <xdr:colOff>312420</xdr:colOff>
                    <xdr:row>25</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3"/>
  <sheetViews>
    <sheetView topLeftCell="A4" zoomScaleNormal="100" workbookViewId="0">
      <selection activeCell="F8" sqref="F8:F19"/>
    </sheetView>
  </sheetViews>
  <sheetFormatPr defaultColWidth="9" defaultRowHeight="15.6"/>
  <cols>
    <col min="2" max="2" width="14.69921875" customWidth="1"/>
    <col min="3" max="3" width="12.69921875" customWidth="1"/>
    <col min="4" max="4" width="39.3984375" customWidth="1"/>
  </cols>
  <sheetData>
    <row r="1" spans="1:6" ht="17.399999999999999">
      <c r="A1" s="82"/>
      <c r="B1" s="82"/>
      <c r="C1" s="82"/>
      <c r="D1" s="83"/>
    </row>
    <row r="2" spans="1:6">
      <c r="A2" s="82"/>
      <c r="B2" s="82"/>
      <c r="C2" s="82"/>
      <c r="D2" s="84"/>
    </row>
    <row r="3" spans="1:6">
      <c r="A3" s="85" t="s">
        <v>9</v>
      </c>
      <c r="B3" s="82"/>
      <c r="C3" s="86"/>
      <c r="D3" s="84"/>
    </row>
    <row r="4" spans="1:6">
      <c r="A4" s="87"/>
      <c r="B4" s="82"/>
      <c r="C4" s="88"/>
      <c r="D4" s="89"/>
    </row>
    <row r="5" spans="1:6">
      <c r="A5" s="383" t="s">
        <v>32</v>
      </c>
      <c r="B5" s="384"/>
      <c r="C5" s="384"/>
      <c r="D5" s="384"/>
    </row>
    <row r="6" spans="1:6">
      <c r="A6" s="90" t="s">
        <v>33</v>
      </c>
      <c r="B6" s="91" t="s">
        <v>34</v>
      </c>
      <c r="C6" s="91" t="s">
        <v>3</v>
      </c>
      <c r="D6" s="92" t="s">
        <v>35</v>
      </c>
    </row>
    <row r="7" spans="1:6" ht="15.6" customHeight="1">
      <c r="A7" s="93">
        <v>1</v>
      </c>
      <c r="B7" s="94"/>
      <c r="C7" s="95"/>
      <c r="D7" s="96"/>
    </row>
    <row r="8" spans="1:6" ht="15.6" customHeight="1">
      <c r="A8" s="97">
        <v>2</v>
      </c>
      <c r="B8" s="98"/>
      <c r="C8" s="241"/>
      <c r="D8" s="242"/>
      <c r="F8" s="330" t="s">
        <v>36</v>
      </c>
    </row>
    <row r="9" spans="1:6" ht="15.6" customHeight="1">
      <c r="A9" s="97">
        <v>3</v>
      </c>
      <c r="B9" s="98"/>
      <c r="C9" s="241"/>
      <c r="D9" s="100"/>
      <c r="F9" s="330"/>
    </row>
    <row r="10" spans="1:6" ht="15.6" customHeight="1">
      <c r="A10" s="97">
        <v>4</v>
      </c>
      <c r="B10" s="98"/>
      <c r="C10" s="99"/>
      <c r="D10" s="100"/>
      <c r="F10" s="330"/>
    </row>
    <row r="11" spans="1:6" ht="15.6" customHeight="1">
      <c r="A11" s="97">
        <v>5</v>
      </c>
      <c r="B11" s="98"/>
      <c r="C11" s="99"/>
      <c r="D11" s="100"/>
      <c r="F11" s="330"/>
    </row>
    <row r="12" spans="1:6" ht="15.6" customHeight="1">
      <c r="A12" s="97">
        <v>6</v>
      </c>
      <c r="B12" s="98"/>
      <c r="C12" s="99"/>
      <c r="D12" s="100"/>
      <c r="F12" s="330"/>
    </row>
    <row r="13" spans="1:6" ht="15.6" customHeight="1">
      <c r="A13" s="97">
        <v>7</v>
      </c>
      <c r="B13" s="98"/>
      <c r="C13" s="99"/>
      <c r="D13" s="100"/>
      <c r="F13" s="330"/>
    </row>
    <row r="14" spans="1:6" ht="15.6" customHeight="1">
      <c r="A14" s="97">
        <v>8</v>
      </c>
      <c r="B14" s="98"/>
      <c r="C14" s="99"/>
      <c r="D14" s="100"/>
      <c r="F14" s="330"/>
    </row>
    <row r="15" spans="1:6" ht="15.6" customHeight="1">
      <c r="A15" s="97">
        <v>9</v>
      </c>
      <c r="B15" s="98"/>
      <c r="C15" s="99"/>
      <c r="D15" s="100"/>
      <c r="F15" s="330"/>
    </row>
    <row r="16" spans="1:6" ht="15.6" customHeight="1">
      <c r="A16" s="97">
        <v>10</v>
      </c>
      <c r="B16" s="98"/>
      <c r="C16" s="99"/>
      <c r="D16" s="100"/>
      <c r="F16" s="330"/>
    </row>
    <row r="17" spans="1:6" ht="15.6" customHeight="1">
      <c r="A17" s="97">
        <v>11</v>
      </c>
      <c r="B17" s="98"/>
      <c r="C17" s="99"/>
      <c r="D17" s="100"/>
      <c r="F17" s="330"/>
    </row>
    <row r="18" spans="1:6" ht="15.6" customHeight="1">
      <c r="A18" s="97">
        <v>12</v>
      </c>
      <c r="B18" s="98"/>
      <c r="C18" s="99"/>
      <c r="D18" s="101"/>
      <c r="F18" s="330"/>
    </row>
    <row r="19" spans="1:6">
      <c r="A19" s="97">
        <v>13</v>
      </c>
      <c r="B19" s="98"/>
      <c r="C19" s="99"/>
      <c r="D19" s="101"/>
      <c r="F19" s="330"/>
    </row>
    <row r="20" spans="1:6">
      <c r="A20" s="97">
        <v>14</v>
      </c>
      <c r="B20" s="98"/>
      <c r="C20" s="99"/>
      <c r="D20" s="101"/>
    </row>
    <row r="21" spans="1:6">
      <c r="A21" s="97">
        <v>15</v>
      </c>
      <c r="B21" s="98"/>
      <c r="C21" s="99"/>
      <c r="D21" s="101"/>
    </row>
    <row r="22" spans="1:6">
      <c r="A22" s="97">
        <v>16</v>
      </c>
      <c r="B22" s="98"/>
      <c r="C22" s="99"/>
      <c r="D22" s="101"/>
    </row>
    <row r="23" spans="1:6">
      <c r="A23" s="97">
        <v>17</v>
      </c>
      <c r="B23" s="98"/>
      <c r="C23" s="99"/>
      <c r="D23" s="101"/>
    </row>
    <row r="24" spans="1:6">
      <c r="A24" s="97">
        <v>18</v>
      </c>
      <c r="B24" s="98"/>
      <c r="C24" s="99"/>
      <c r="D24" s="101"/>
    </row>
    <row r="25" spans="1:6">
      <c r="A25" s="97">
        <v>19</v>
      </c>
      <c r="B25" s="98"/>
      <c r="C25" s="99"/>
      <c r="D25" s="101"/>
    </row>
    <row r="26" spans="1:6">
      <c r="A26" s="97">
        <v>20</v>
      </c>
      <c r="B26" s="98"/>
      <c r="C26" s="99"/>
      <c r="D26" s="101"/>
    </row>
    <row r="27" spans="1:6">
      <c r="A27" s="97">
        <v>21</v>
      </c>
      <c r="B27" s="98"/>
      <c r="C27" s="99"/>
      <c r="D27" s="101"/>
    </row>
    <row r="28" spans="1:6">
      <c r="A28" s="97">
        <v>22</v>
      </c>
      <c r="B28" s="98"/>
      <c r="C28" s="99"/>
      <c r="D28" s="101"/>
    </row>
    <row r="29" spans="1:6">
      <c r="A29" s="97">
        <v>23</v>
      </c>
      <c r="B29" s="98"/>
      <c r="C29" s="99"/>
      <c r="D29" s="101"/>
    </row>
    <row r="30" spans="1:6">
      <c r="A30" s="97">
        <v>24</v>
      </c>
      <c r="B30" s="98"/>
      <c r="C30" s="99"/>
      <c r="D30" s="101"/>
    </row>
    <row r="31" spans="1:6">
      <c r="A31" s="97">
        <v>25</v>
      </c>
      <c r="B31" s="98"/>
      <c r="C31" s="99"/>
      <c r="D31" s="101"/>
    </row>
    <row r="32" spans="1:6">
      <c r="A32" s="97">
        <v>26</v>
      </c>
      <c r="B32" s="98"/>
      <c r="C32" s="99"/>
      <c r="D32" s="101"/>
    </row>
    <row r="33" spans="1:4">
      <c r="A33" s="102"/>
      <c r="B33" s="385"/>
      <c r="C33" s="385"/>
      <c r="D33" s="103"/>
    </row>
  </sheetData>
  <mergeCells count="3">
    <mergeCell ref="A5:D5"/>
    <mergeCell ref="B33:C33"/>
    <mergeCell ref="F8:F19"/>
  </mergeCells>
  <phoneticPr fontId="58" type="noConversion"/>
  <dataValidations count="1">
    <dataValidation type="list" allowBlank="1" showInputMessage="1" showErrorMessage="1" sqref="B7:B32">
      <formula1>"排产说明,选型表,结构及执行标准,通用要求,仪表要求,采购单,喷漆要求,资料要求,增加表单"</formula1>
    </dataValidation>
  </dataValidations>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view="pageBreakPreview" topLeftCell="A3" zoomScale="130" zoomScaleNormal="110" zoomScaleSheetLayoutView="130" workbookViewId="0">
      <selection activeCell="A15" sqref="A15:J15"/>
    </sheetView>
  </sheetViews>
  <sheetFormatPr defaultColWidth="9" defaultRowHeight="15.6"/>
  <cols>
    <col min="1" max="1" width="9" style="75"/>
    <col min="2" max="2" width="2.69921875" style="75" customWidth="1"/>
    <col min="3" max="4" width="9" style="75" customWidth="1"/>
    <col min="5" max="5" width="13.19921875" style="75" customWidth="1"/>
    <col min="6" max="6" width="9.09765625" style="75" customWidth="1"/>
    <col min="7" max="7" width="11" style="75" customWidth="1"/>
    <col min="8" max="8" width="9" style="75"/>
    <col min="9" max="9" width="7.09765625" style="75" customWidth="1"/>
    <col min="10" max="10" width="21.59765625" style="75" customWidth="1"/>
    <col min="11" max="16384" width="9" style="75"/>
  </cols>
  <sheetData>
    <row r="1" spans="1:12" s="72" customFormat="1" ht="21" customHeight="1">
      <c r="A1" s="402" t="s">
        <v>0</v>
      </c>
      <c r="B1" s="403"/>
      <c r="C1" s="404" t="str">
        <f>IF('选型表'!D3="","",'选型表'!D3)</f>
        <v>中石油吉林化工工程有限公司</v>
      </c>
      <c r="D1" s="405"/>
      <c r="E1" s="406"/>
      <c r="F1" s="423"/>
      <c r="G1" s="76" t="s">
        <v>1</v>
      </c>
      <c r="H1" s="404">
        <f>IF('选型表'!E2="","",'选型表'!E2)</f>
      </c>
      <c r="I1" s="405"/>
      <c r="J1" s="407"/>
      <c r="K1" s="386"/>
      <c r="L1" s="387"/>
    </row>
    <row r="2" spans="1:12" s="72" customFormat="1" ht="24" customHeight="1">
      <c r="A2" s="408" t="s">
        <v>2</v>
      </c>
      <c r="B2" s="409"/>
      <c r="C2" s="410">
        <f>IF('选型表'!J2="","",'选型表'!J2)</f>
      </c>
      <c r="D2" s="411"/>
      <c r="E2" s="412"/>
      <c r="F2" s="424"/>
      <c r="G2" s="81" t="s">
        <v>3</v>
      </c>
      <c r="H2" s="413">
        <f>IF('选型表'!AC5="","",'选型表'!AC5)</f>
      </c>
      <c r="I2" s="414"/>
      <c r="J2" s="415"/>
      <c r="K2" s="386"/>
      <c r="L2" s="387"/>
    </row>
    <row r="3" spans="1:12" ht="17.399999999999999">
      <c r="A3" s="394" t="s">
        <v>4</v>
      </c>
      <c r="B3" s="395"/>
      <c r="C3" s="395"/>
      <c r="D3" s="395"/>
      <c r="E3" s="395"/>
      <c r="F3" s="395"/>
      <c r="G3" s="395"/>
      <c r="H3" s="395"/>
      <c r="I3" s="395"/>
      <c r="J3" s="396"/>
    </row>
    <row r="4" spans="1:12" s="73" customFormat="1" ht="19.5" customHeight="1">
      <c r="A4" s="397" t="s">
        <v>5</v>
      </c>
      <c r="B4" s="398"/>
      <c r="C4" s="398"/>
      <c r="D4" s="398"/>
      <c r="E4" s="398"/>
      <c r="F4" s="398"/>
      <c r="G4" s="398"/>
      <c r="H4" s="398"/>
      <c r="I4" s="398"/>
      <c r="J4" s="399"/>
    </row>
    <row r="5" spans="1:12" s="73" customFormat="1" ht="72.50" customHeight="1">
      <c r="A5" s="929" t="inlineStr">
        <is>
          <t xml:space="preserve">模块1：法兰标准：法兰标准:ASME B16.5
Class 150/300/600采用RF,Class 900及以上采用RJ
本批全部数据表适用：所有接口的非标配对法兰、法兰垫片及紧固件
本批全部数据表适用：所有与买方接口均为法兰连接,法兰标准ASMEB16.5/ASMEB16.47B</t>
        </is>
      </c>
      <c r="B5" s="400"/>
      <c r="C5" s="400"/>
      <c r="D5" s="400"/>
      <c r="E5" s="400"/>
      <c r="F5" s="400"/>
      <c r="G5" s="400"/>
      <c r="H5" s="400"/>
      <c r="I5" s="400"/>
      <c r="J5" s="401"/>
    </row>
    <row r="6" spans="1:12" s="73" customFormat="1" ht="24" customHeight="1">
      <c r="A6" s="391" t="s">
        <v>6</v>
      </c>
      <c r="B6" s="389"/>
      <c r="C6" s="389"/>
      <c r="D6" s="389"/>
      <c r="E6" s="389"/>
      <c r="F6" s="389"/>
      <c r="G6" s="389"/>
      <c r="H6" s="389"/>
      <c r="I6" s="389"/>
      <c r="J6" s="390"/>
    </row>
    <row r="7" spans="1:12" s="73" customFormat="1" ht="35.1" customHeight="1">
      <c r="A7" s="391" t="s">
        <v>7</v>
      </c>
      <c r="B7" s="389"/>
      <c r="C7" s="389"/>
      <c r="D7" s="389"/>
      <c r="E7" s="389"/>
      <c r="F7" s="389"/>
      <c r="G7" s="389"/>
      <c r="H7" s="389"/>
      <c r="I7" s="389"/>
      <c r="J7" s="390"/>
    </row>
    <row r="8" spans="1:12" s="73" customFormat="1" ht="116.00" customHeight="1">
      <c r="A8" s="929" t="inlineStr">
        <is>
          <t xml:space="preserve">模块2：材料执行标准：材料总则：按设备数据表及适用的API/ASTM/GB标准执行；替代材料须具有同等或更好性能并提交同类工况业绩证明
禁限用/条件材料：任何机泵设备不得采用石棉制品；含12%Cr的马氏体不锈钢铸造壳体宜用ASTM A487 CA6NM；采用ASTM A217 CA15须经买方批准
法兰垫片：钢制缠绕垫片；中心支撑环和内部金属环为不锈钢
密封冲洗系统阀门/冷却器/管道/管件：304
冷却水系统：碳钢</t>
        </is>
      </c>
      <c r="B8" s="389"/>
      <c r="C8" s="389"/>
      <c r="D8" s="389"/>
      <c r="E8" s="389"/>
      <c r="F8" s="389"/>
      <c r="G8" s="389"/>
      <c r="H8" s="389"/>
      <c r="I8" s="389"/>
      <c r="J8" s="390"/>
    </row>
    <row r="9" spans="1:12" s="73" customFormat="1" ht="23.1" customHeight="1">
      <c r="A9" s="391" t="s">
        <v>8</v>
      </c>
      <c r="B9" s="389"/>
      <c r="C9" s="389"/>
      <c r="D9" s="389"/>
      <c r="E9" s="389"/>
      <c r="F9" s="389"/>
      <c r="G9" s="389"/>
      <c r="H9" s="389"/>
      <c r="I9" s="389"/>
      <c r="J9" s="390"/>
    </row>
    <row r="10" spans="1:12" s="73" customFormat="1" ht="29.00" customHeight="1">
      <c r="A10" s="929" t="inlineStr">
        <is>
          <t>模块X：泵铭牌要求：铭牌采用不锈钢或蒙乃尔；至少包含卖方名称、系列号、型号、转速/流量/扬程或压力等特性数据、买方位号和制造日期；国内采购中文，国外采购英文</t>
        </is>
      </c>
      <c r="B10" s="392"/>
      <c r="C10" s="392"/>
      <c r="D10" s="392"/>
      <c r="E10" s="392"/>
      <c r="F10" s="392"/>
      <c r="G10" s="392"/>
      <c r="H10" s="392"/>
      <c r="I10" s="392"/>
      <c r="J10" s="393"/>
    </row>
    <row r="11" spans="1:12" s="73" customFormat="1" ht="29.00" customHeight="1">
      <c r="A11" s="929" t="inlineStr">
        <is>
          <t>模块X：接地要求：每个底座至少两处接地点；所有金属结构接地；法兰设可见静电跨接线，截面不小于6mm²</t>
        </is>
      </c>
      <c r="B11" s="392"/>
      <c r="C11" s="392"/>
      <c r="D11" s="392"/>
      <c r="E11" s="392"/>
      <c r="F11" s="392"/>
      <c r="G11" s="392"/>
      <c r="H11" s="392"/>
      <c r="I11" s="392"/>
      <c r="J11" s="393"/>
    </row>
    <row r="12" spans="1:12" s="73" customFormat="1" ht="29.4" customHeight="1">
      <c r="A12" s="929" t="inlineStr">
        <is>
          <t>模块X：安全防护要求：安全防护：全封闭无火花型联轴器护罩，带盘车窗；承受任意方向900N静载荷时偏转不超过3mm</t>
        </is>
      </c>
      <c r="B12" s="392"/>
      <c r="C12" s="392"/>
      <c r="D12" s="392"/>
      <c r="E12" s="392"/>
      <c r="F12" s="392"/>
      <c r="G12" s="392"/>
      <c r="H12" s="392"/>
      <c r="I12" s="392"/>
      <c r="J12" s="393"/>
    </row>
    <row r="13" spans="1:12" s="73" customFormat="1" ht="43.50" customHeight="1">
      <c r="A13" s="929" t="inlineStr">
        <is>
          <t xml:space="preserve">模块X：紧固件要求：法兰连接紧固件采用双头螺栓
非标接口配套螺栓、螺母及垫片随设备供货
本批全部数据表适用：全部的地脚螺栓、螺母及垫片</t>
        </is>
      </c>
      <c r="B13" s="416"/>
      <c r="C13" s="416"/>
      <c r="D13" s="416"/>
      <c r="E13" s="416"/>
      <c r="F13" s="416"/>
      <c r="G13" s="416"/>
      <c r="H13" s="416"/>
      <c r="I13" s="416"/>
      <c r="J13" s="417"/>
    </row>
    <row r="14" spans="1:12" s="73" customFormat="1" ht="130.50" customHeight="1">
      <c r="A14" s="930" t="inlineStr">
        <is>
          <t xml:space="preserve">模块X：海拔高度/大气压、环境：项目地点及气象：建设地点：江苏省南通市通州湾绿色化工拓展区(主体港)；大气压：101.59 kPa(A)；极端最高气温：39.6 ℃；极端最低气温：-10.9 ℃；年平均相对湿度：77.6 %
泵组设计须适合全部规定工况、现场环境、气候条件及防爆区域要求
现场气候为多雷雨、空气潮湿、强日照和盐雾的南方海洋性气候;户外/露天配套件按该环境选型
户外配套件安装高度应避免雨季/台风季积水浸泡,支架设计考虑台风并采取加固措施
配套电动机适用于温带重度防腐环境,防腐等级不低于THWF2或C5
户外安装的配套电动机最低防护等级为IP55</t>
        </is>
      </c>
      <c r="B14" s="389"/>
      <c r="C14" s="389"/>
      <c r="D14" s="389"/>
      <c r="E14" s="389"/>
      <c r="F14" s="389"/>
      <c r="G14" s="389"/>
      <c r="H14" s="389"/>
      <c r="I14" s="389"/>
      <c r="J14" s="390"/>
    </row>
    <row r="15" spans="1:12" s="73" customFormat="1" ht="304.50" customHeight="1">
      <c r="A15" s="929" t="inlineStr">
        <is>
          <t xml:space="preserve">模块X：其他泵组排产特殊事项：设计寿命/连续运行:设计寿命≥20年(不含正常易损件)
不间断连续运行≥3年,且每年连续运行≥8000h
设计适用性:采用成熟可靠且有同类装置业绩的非淘汰产品
双工况选型:A明确标注的双工况位号按最苛刻工况选型并兼顾另一工况
各字段按工况1/2保持一一对应
排净与放空:泵应能完全排净泵内介质
排净阀和放空阀尽量靠近泵并便于操作
低比重介质水试安全:介质比重&lt;1的泵以水作性能试验时,泵及附件必须能够安全运行
泵型限制:未经批准不采用双吸悬臂泵、驱动机功率&gt;112kW的单蜗壳泵
电机铭牌功率&gt;186kW的卧式单级悬臂泵须经买方批准
叶轮/流量范围:额定叶轮直径处于最小叶轮径110%至最大叶轮径95%
曲线末端流量≥额定流量120%
最小稳定连续流量≤额定流量50%
叶轮线速度:悬臂式叶轮额定点叶片顶端线速度≤62m/s
特殊材料超限须经买方批准
汽蚀比转数:转速&lt;6000rpm且无诱导轮时汽蚀比转数满足A表限值
超限替代设计和使用诱导轮须经买方批准
性能曲线:流量—扬程曲线稳定并连续上升至关死点,关死扬程较额定扬程至少高5%
并联泵至少高10%且关死扬程一致
不得用出口孔板修正</t>
        </is>
      </c>
      <c r="B15" s="389"/>
      <c r="C15" s="389"/>
      <c r="D15" s="389"/>
      <c r="E15" s="389"/>
      <c r="F15" s="389"/>
      <c r="G15" s="389"/>
      <c r="H15" s="389"/>
      <c r="I15" s="389"/>
      <c r="J15" s="390"/>
    </row>
    <row r="16" spans="1:12" s="73" customFormat="1" ht="319.00" customHeight="1">
      <c r="A16" s="930" t="inlineStr">
        <is>
          <t xml:space="preserve">高粘介质:动力粘度&gt;20mPa·s时,报价含未修正水性能曲线、ISO/TR 17766修正系数、介质性能曲线及最大预期功耗
温度设计裕量:高温侧按最高操作温度+28°C连续设计
低温泵按最低操作温度−10°C连续设计
泵壳设计压力:泵壳设计压力应大于最高进口压力与泵最大压差之和
管口/辅助管路:管口力和力矩按API 610数值的2倍
各辅助管路系统汇总至底座边缘的单一进/出口总管
辅助管路连接:除密封压盖最末端连接外,辅助管路采用法兰或焊接,不用螺纹
螺纹处不得密封焊
辅助开口位置:泵壳上的辅助连接开口不布置在介质高流速区域
管路腐蚀裕量:碳钢/低合金钢管道腐蚀裕量≥1.6mm
高合金钢和有色金属管道可不计
轴承冷却:泵送温度T≤177°C风冷
177°C&lt;T&lt;260°C风冷并隔热
T≥260°C水冷
风扇为无火花金属材质
底座动态要求:底座固有频率与泵组运行频率间隔≥20%
介质温度≥260°C时底座及支撑宜水冷
电机功率校核:电机/泵额定功率比:&lt;22kW时≥125%,22~55kW时≥115%,&gt;55kW时≥110%
同时满足最小流量水试及开阀启动曲线末端功率
本批全部数据表适用:NPSHa计算以泵底板为基准</t>
        </is>
      </c>
      <c r="B16" s="389"/>
      <c r="C16" s="389"/>
      <c r="D16" s="389"/>
      <c r="E16" s="389"/>
      <c r="F16" s="389"/>
      <c r="G16" s="389"/>
      <c r="H16" s="389"/>
      <c r="I16" s="389"/>
      <c r="J16" s="390"/>
    </row>
    <row r="17" spans="1:10" s="74" customFormat="1" ht="58.00" customHeight="1">
      <c r="A17" s="930" t="inlineStr">
        <is>
          <t xml:space="preserve">本批全部数据表适用:接管的参数为工艺管路参数
本批全部数据表适用:泵体排液/气采用阀门加法兰型式,其材料等级、压力等级不低于泵体等级
本批全部数据表适用:选型需在最高流量下满足扬程要求</t>
        </is>
      </c>
      <c r="B17" s="389"/>
      <c r="C17" s="389"/>
      <c r="D17" s="389"/>
      <c r="E17" s="389"/>
      <c r="F17" s="389"/>
      <c r="G17" s="389"/>
      <c r="H17" s="389"/>
      <c r="I17" s="389"/>
      <c r="J17" s="390"/>
    </row>
    <row r="18" spans="1:10" s="74" customFormat="1" ht="30.9" customHeight="1">
      <c r="A18" s="391"/>
      <c r="B18" s="389"/>
      <c r="C18" s="389"/>
      <c r="D18" s="389"/>
      <c r="E18" s="389"/>
      <c r="F18" s="389"/>
      <c r="G18" s="389"/>
      <c r="H18" s="389"/>
      <c r="I18" s="389"/>
      <c r="J18" s="390"/>
    </row>
    <row r="19" spans="1:10" s="74" customFormat="1" ht="21.75" customHeight="1">
      <c r="A19" s="391"/>
      <c r="B19" s="389"/>
      <c r="C19" s="389"/>
      <c r="D19" s="389"/>
      <c r="E19" s="389"/>
      <c r="F19" s="389"/>
      <c r="G19" s="389"/>
      <c r="H19" s="389"/>
      <c r="I19" s="389"/>
      <c r="J19" s="390"/>
    </row>
    <row r="20" spans="1:10" s="74" customFormat="1" ht="21.75" customHeight="1">
      <c r="A20" s="391"/>
      <c r="B20" s="389"/>
      <c r="C20" s="389"/>
      <c r="D20" s="389"/>
      <c r="E20" s="389"/>
      <c r="F20" s="389"/>
      <c r="G20" s="389"/>
      <c r="H20" s="389"/>
      <c r="I20" s="389"/>
      <c r="J20" s="390"/>
    </row>
    <row r="21" spans="1:10" s="74" customFormat="1" ht="21" customHeight="1">
      <c r="A21" s="419"/>
      <c r="B21" s="420"/>
      <c r="C21" s="420"/>
      <c r="D21" s="420"/>
      <c r="E21" s="420"/>
      <c r="F21" s="420"/>
      <c r="G21" s="420"/>
      <c r="H21" s="420"/>
      <c r="I21" s="420"/>
      <c r="J21" s="421"/>
    </row>
    <row r="22" spans="1:10" s="74" customFormat="1" ht="21.75" customHeight="1">
      <c r="A22" s="422"/>
      <c r="B22" s="398"/>
      <c r="C22" s="398"/>
      <c r="D22" s="398"/>
      <c r="E22" s="398"/>
      <c r="F22" s="398"/>
      <c r="G22" s="398"/>
      <c r="H22" s="398"/>
      <c r="I22" s="398"/>
      <c r="J22" s="399"/>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418"/>
      <c r="B31" s="418"/>
      <c r="C31" s="418"/>
      <c r="D31" s="418"/>
      <c r="E31" s="418"/>
      <c r="F31" s="418"/>
      <c r="G31" s="418"/>
      <c r="H31" s="418"/>
      <c r="I31" s="418"/>
      <c r="J31" s="418"/>
    </row>
    <row r="32" spans="1:10">
      <c r="A32" s="418"/>
      <c r="B32" s="418"/>
      <c r="C32" s="418"/>
      <c r="D32" s="418"/>
      <c r="E32" s="418"/>
      <c r="F32" s="418"/>
      <c r="G32" s="418"/>
      <c r="H32" s="418"/>
      <c r="I32" s="418"/>
      <c r="J32" s="418"/>
    </row>
    <row r="33" spans="1:10">
      <c r="A33" s="418"/>
      <c r="B33" s="418"/>
      <c r="C33" s="418"/>
      <c r="D33" s="418"/>
      <c r="E33" s="418"/>
      <c r="F33" s="418"/>
      <c r="G33" s="418"/>
      <c r="H33" s="418"/>
      <c r="I33" s="418"/>
      <c r="J33" s="418"/>
    </row>
    <row r="34" spans="1:10">
      <c r="A34" s="418"/>
      <c r="B34" s="418"/>
      <c r="C34" s="418"/>
      <c r="D34" s="418"/>
      <c r="E34" s="418"/>
      <c r="F34" s="418"/>
      <c r="G34" s="418"/>
      <c r="H34" s="418"/>
      <c r="I34" s="418"/>
      <c r="J34" s="418"/>
    </row>
    <row r="35" spans="1:10">
      <c r="A35" s="418"/>
      <c r="B35" s="418"/>
      <c r="C35" s="418"/>
      <c r="D35" s="418"/>
      <c r="E35" s="418"/>
      <c r="F35" s="418"/>
      <c r="G35" s="418"/>
      <c r="H35" s="418"/>
      <c r="I35" s="418"/>
      <c r="J35" s="418"/>
    </row>
    <row r="36" spans="1:10">
      <c r="A36" s="418"/>
      <c r="B36" s="418"/>
      <c r="C36" s="418"/>
      <c r="D36" s="418"/>
      <c r="E36" s="418"/>
      <c r="F36" s="418"/>
      <c r="G36" s="418"/>
      <c r="H36" s="418"/>
      <c r="I36" s="418"/>
      <c r="J36" s="418"/>
    </row>
    <row r="37" spans="1:10">
      <c r="A37" s="418"/>
      <c r="B37" s="418"/>
      <c r="C37" s="418"/>
      <c r="D37" s="418"/>
      <c r="E37" s="418"/>
      <c r="F37" s="418"/>
      <c r="G37" s="418"/>
      <c r="H37" s="418"/>
      <c r="I37" s="418"/>
      <c r="J37" s="418"/>
    </row>
    <row r="38" spans="1:10">
      <c r="A38" s="418"/>
      <c r="B38" s="418"/>
      <c r="C38" s="418"/>
      <c r="D38" s="418"/>
      <c r="E38" s="418"/>
      <c r="F38" s="418"/>
      <c r="G38" s="418"/>
      <c r="H38" s="418"/>
      <c r="I38" s="418"/>
      <c r="J38" s="418"/>
    </row>
    <row r="39" spans="1:10">
      <c r="A39" s="418"/>
      <c r="B39" s="418"/>
      <c r="C39" s="418"/>
      <c r="D39" s="418"/>
      <c r="E39" s="418"/>
      <c r="F39" s="418"/>
      <c r="G39" s="418"/>
      <c r="H39" s="418"/>
      <c r="I39" s="418"/>
      <c r="J39" s="418"/>
    </row>
    <row r="40" spans="1:10">
      <c r="A40" s="78"/>
      <c r="B40" s="78"/>
      <c r="C40" s="78"/>
      <c r="D40" s="78"/>
      <c r="E40" s="78"/>
      <c r="F40" s="78"/>
      <c r="G40" s="78"/>
      <c r="H40" s="78"/>
      <c r="I40" s="78"/>
      <c r="J40" s="78"/>
    </row>
    <row r="41" spans="1:10">
      <c r="A41" s="78"/>
      <c r="B41" s="78"/>
      <c r="C41" s="78"/>
      <c r="D41" s="78"/>
      <c r="E41" s="78"/>
      <c r="F41" s="78"/>
      <c r="G41" s="78"/>
      <c r="H41" s="78"/>
      <c r="I41" s="78"/>
      <c r="J41" s="78"/>
    </row>
    <row r="42" spans="1:10">
      <c r="A42" s="78"/>
      <c r="B42" s="78"/>
      <c r="C42" s="78"/>
      <c r="D42" s="78"/>
      <c r="E42" s="78"/>
      <c r="F42" s="78"/>
      <c r="G42" s="78"/>
      <c r="H42" s="78"/>
      <c r="I42" s="78"/>
      <c r="J42" s="78"/>
    </row>
    <row r="43" spans="1:10">
      <c r="A43" s="78"/>
      <c r="B43" s="78"/>
      <c r="C43" s="78"/>
      <c r="D43" s="78"/>
      <c r="E43" s="78"/>
      <c r="F43" s="78"/>
      <c r="G43" s="78"/>
      <c r="H43" s="78"/>
      <c r="I43" s="78"/>
      <c r="J43" s="78"/>
    </row>
    <row r="44" spans="1:10">
      <c r="A44" s="78"/>
      <c r="B44" s="78"/>
      <c r="C44" s="78"/>
      <c r="D44" s="78"/>
      <c r="E44" s="78"/>
      <c r="F44" s="78"/>
      <c r="G44" s="78"/>
      <c r="H44" s="78"/>
      <c r="I44" s="78"/>
      <c r="J44" s="78"/>
    </row>
    <row r="45" spans="1:10">
      <c r="A45" s="78"/>
      <c r="B45" s="78"/>
      <c r="C45" s="78"/>
      <c r="D45" s="78"/>
      <c r="E45" s="78"/>
      <c r="F45" s="78"/>
      <c r="G45" s="78"/>
      <c r="H45" s="78"/>
      <c r="I45" s="78"/>
      <c r="J45" s="78"/>
    </row>
    <row r="46" spans="1:10">
      <c r="A46" s="78"/>
      <c r="B46" s="78"/>
      <c r="C46" s="78"/>
      <c r="D46" s="78"/>
      <c r="E46" s="78"/>
      <c r="F46" s="78"/>
      <c r="G46" s="78"/>
      <c r="H46" s="78"/>
      <c r="I46" s="78"/>
      <c r="J46" s="78"/>
    </row>
  </sheetData>
  <sheetProtection formatCells="0" formatColumns="0" formatRows="0" insertColumns="0" insertRows="0" insertHyperlinks="0" deleteColumns="0" deleteRows="0" sort="0" autoFilter="0" pivotTables="0"/>
  <mergeCells count="45">
    <mergeCell ref="A36:J36"/>
    <mergeCell ref="A37:J37"/>
    <mergeCell ref="A38:J38"/>
    <mergeCell ref="A39:J39"/>
    <mergeCell ref="F1:F2"/>
    <mergeCell ref="A31:J31"/>
    <mergeCell ref="A32:J32"/>
    <mergeCell ref="A33:J33"/>
    <mergeCell ref="A34:J34"/>
    <mergeCell ref="A35:J35"/>
    <mergeCell ref="A26:J26"/>
    <mergeCell ref="A27:J27"/>
    <mergeCell ref="A28:J28"/>
    <mergeCell ref="A29:J29"/>
    <mergeCell ref="A30:J30"/>
    <mergeCell ref="A23:J23"/>
    <mergeCell ref="A17:J17"/>
    <mergeCell ref="A24:J24"/>
    <mergeCell ref="A25:J25"/>
    <mergeCell ref="A18:J18"/>
    <mergeCell ref="A19:J19"/>
    <mergeCell ref="A20:J20"/>
    <mergeCell ref="A21:J21"/>
    <mergeCell ref="A22:J22"/>
    <mergeCell ref="A11:J11"/>
    <mergeCell ref="A13:J13"/>
    <mergeCell ref="A14:J14"/>
    <mergeCell ref="A15:J15"/>
    <mergeCell ref="A16:J16"/>
    <mergeCell ref="A12:J12"/>
    <mergeCell ref="K1:L2"/>
    <mergeCell ref="A8:J8"/>
    <mergeCell ref="A9:J9"/>
    <mergeCell ref="A10:J10"/>
    <mergeCell ref="A3:J3"/>
    <mergeCell ref="A4:J4"/>
    <mergeCell ref="A5:J5"/>
    <mergeCell ref="A6:J6"/>
    <mergeCell ref="A7:J7"/>
    <mergeCell ref="A1:B1"/>
    <mergeCell ref="C1:E1"/>
    <mergeCell ref="H1:J1"/>
    <mergeCell ref="A2:B2"/>
    <mergeCell ref="C2:E2"/>
    <mergeCell ref="H2:J2"/>
  </mergeCells>
  <phoneticPr fontId="58" type="noConversion"/>
  <printOptions horizontalCentered="1" verticalCentered="1"/>
  <pageMargins left="0.59055118110236227" right="0.59055118110236227" top="0.39370078740157483" bottom="0.39370078740157483" header="0.27559055118110237" footer="0.15748031496062992"/>
  <pageSetup paperSize="9" orientation="portrait" horizontalDpi="1200" verticalDpi="1200" r:id="rId1" fitToWidth="1" fitToHeight="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view="pageBreakPreview" zoomScaleNormal="110" zoomScaleSheetLayoutView="100" workbookViewId="0">
      <selection activeCell="N3" sqref="N3"/>
    </sheetView>
  </sheetViews>
  <sheetFormatPr defaultColWidth="9" defaultRowHeight="15.6"/>
  <cols>
    <col min="1" max="1" width="9" style="75"/>
    <col min="2" max="2" width="2.69921875" style="75" customWidth="1"/>
    <col min="3" max="4" width="9" style="75" customWidth="1"/>
    <col min="5" max="5" width="16.69921875" style="75" customWidth="1"/>
    <col min="6" max="6" width="13.8984375" style="75" customWidth="1"/>
    <col min="7" max="7" width="13.59765625" style="75" customWidth="1"/>
    <col min="8" max="8" width="9" style="75"/>
    <col min="9" max="9" width="5.09765625" style="75" customWidth="1"/>
    <col min="10" max="10" width="18.5" style="75" customWidth="1"/>
    <col min="11" max="16384" width="9" style="75"/>
  </cols>
  <sheetData>
    <row r="1" spans="1:12" s="72" customFormat="1" ht="30.9" customHeight="1">
      <c r="A1" s="402" t="s">
        <v>0</v>
      </c>
      <c r="B1" s="403"/>
      <c r="C1" s="404" t="str">
        <f>'选型表'!D3</f>
      </c>
      <c r="D1" s="405"/>
      <c r="E1" s="406"/>
      <c r="F1" s="423" t="s">
        <v>190</v>
      </c>
      <c r="G1" s="76" t="s">
        <v>1</v>
      </c>
      <c r="H1" s="404">
        <f>'选型表'!E2</f>
      </c>
      <c r="I1" s="405"/>
      <c r="J1" s="407"/>
      <c r="L1" s="330" t="s">
        <v>36</v>
      </c>
    </row>
    <row r="2" spans="1:12" s="72" customFormat="1" ht="30.9" customHeight="1">
      <c r="A2" s="425" t="s">
        <v>2</v>
      </c>
      <c r="B2" s="426"/>
      <c r="C2" s="427">
        <f>'选型表'!J2</f>
      </c>
      <c r="D2" s="428"/>
      <c r="E2" s="429"/>
      <c r="F2" s="434"/>
      <c r="G2" s="77" t="s">
        <v>3</v>
      </c>
      <c r="H2" s="430">
        <f>'选型表'!AC5</f>
      </c>
      <c r="I2" s="431"/>
      <c r="J2" s="432"/>
      <c r="L2" s="330"/>
    </row>
    <row r="3" spans="1:12" s="73" customFormat="1" ht="47.1" customHeight="1">
      <c r="A3" s="433" t="s">
        <v>191</v>
      </c>
      <c r="B3" s="433"/>
      <c r="C3" s="433"/>
      <c r="D3" s="433"/>
      <c r="E3" s="433"/>
      <c r="F3" s="433" t="s">
        <v>192</v>
      </c>
      <c r="G3" s="433"/>
      <c r="H3" s="433" t="s">
        <v>193</v>
      </c>
      <c r="I3" s="433"/>
      <c r="J3" s="79" t="s">
        <v>74</v>
      </c>
      <c r="L3" s="330"/>
    </row>
    <row r="4" spans="1:12" s="73" customFormat="1" ht="47.1" customHeight="1">
      <c r="A4" s="433"/>
      <c r="B4" s="433"/>
      <c r="C4" s="433"/>
      <c r="D4" s="433"/>
      <c r="E4" s="433"/>
      <c r="F4" s="433"/>
      <c r="G4" s="433"/>
      <c r="H4" s="433"/>
      <c r="I4" s="433"/>
      <c r="J4" s="80"/>
      <c r="L4" s="330"/>
    </row>
    <row r="5" spans="1:12" s="73" customFormat="1" ht="47.1" customHeight="1">
      <c r="A5" s="433"/>
      <c r="B5" s="433"/>
      <c r="C5" s="433"/>
      <c r="D5" s="433"/>
      <c r="E5" s="433"/>
      <c r="F5" s="433"/>
      <c r="G5" s="433"/>
      <c r="H5" s="433"/>
      <c r="I5" s="433"/>
      <c r="J5" s="80"/>
      <c r="L5" s="330"/>
    </row>
    <row r="6" spans="1:12" s="73" customFormat="1" ht="47.1" customHeight="1">
      <c r="A6" s="433"/>
      <c r="B6" s="433"/>
      <c r="C6" s="433"/>
      <c r="D6" s="433"/>
      <c r="E6" s="433"/>
      <c r="F6" s="433"/>
      <c r="G6" s="433"/>
      <c r="H6" s="433"/>
      <c r="I6" s="433"/>
      <c r="J6" s="80"/>
      <c r="L6" s="330"/>
    </row>
    <row r="7" spans="1:12" s="73" customFormat="1" ht="47.1" customHeight="1">
      <c r="A7" s="433"/>
      <c r="B7" s="433"/>
      <c r="C7" s="433"/>
      <c r="D7" s="433"/>
      <c r="E7" s="433"/>
      <c r="F7" s="433"/>
      <c r="G7" s="433"/>
      <c r="H7" s="433"/>
      <c r="I7" s="433"/>
      <c r="J7" s="80"/>
      <c r="L7" s="330"/>
    </row>
    <row r="8" spans="1:12" s="73" customFormat="1" ht="47.1" customHeight="1">
      <c r="A8" s="433"/>
      <c r="B8" s="433"/>
      <c r="C8" s="433"/>
      <c r="D8" s="433"/>
      <c r="E8" s="433"/>
      <c r="F8" s="433"/>
      <c r="G8" s="433"/>
      <c r="H8" s="433"/>
      <c r="I8" s="433"/>
      <c r="J8" s="80"/>
      <c r="L8" s="330"/>
    </row>
    <row r="9" spans="1:12" s="73" customFormat="1" ht="47.1" customHeight="1">
      <c r="A9" s="433"/>
      <c r="B9" s="433"/>
      <c r="C9" s="433"/>
      <c r="D9" s="433"/>
      <c r="E9" s="433"/>
      <c r="F9" s="433"/>
      <c r="G9" s="433"/>
      <c r="H9" s="433"/>
      <c r="I9" s="433"/>
      <c r="J9" s="80"/>
      <c r="L9" s="330"/>
    </row>
    <row r="10" spans="1:12" s="73" customFormat="1" ht="47.1" customHeight="1">
      <c r="A10" s="433"/>
      <c r="B10" s="433"/>
      <c r="C10" s="433"/>
      <c r="D10" s="433"/>
      <c r="E10" s="433"/>
      <c r="F10" s="433"/>
      <c r="G10" s="433"/>
      <c r="H10" s="433"/>
      <c r="I10" s="433"/>
      <c r="J10" s="80"/>
      <c r="L10" s="330"/>
    </row>
    <row r="11" spans="1:12" s="73" customFormat="1" ht="47.1" customHeight="1">
      <c r="A11" s="433"/>
      <c r="B11" s="433"/>
      <c r="C11" s="433"/>
      <c r="D11" s="433"/>
      <c r="E11" s="433"/>
      <c r="F11" s="433"/>
      <c r="G11" s="433"/>
      <c r="H11" s="433"/>
      <c r="I11" s="433"/>
      <c r="J11" s="80"/>
      <c r="L11" s="330"/>
    </row>
    <row r="12" spans="1:12" s="73" customFormat="1" ht="47.1" customHeight="1">
      <c r="A12" s="433"/>
      <c r="B12" s="433"/>
      <c r="C12" s="433"/>
      <c r="D12" s="433"/>
      <c r="E12" s="433"/>
      <c r="F12" s="433"/>
      <c r="G12" s="433"/>
      <c r="H12" s="433"/>
      <c r="I12" s="433"/>
      <c r="J12" s="80"/>
      <c r="L12" s="330"/>
    </row>
    <row r="13" spans="1:12" s="74" customFormat="1" ht="47.1" customHeight="1">
      <c r="A13" s="435" t="s">
        <v>194</v>
      </c>
      <c r="B13" s="436"/>
      <c r="C13" s="436"/>
      <c r="D13" s="436"/>
      <c r="E13" s="436"/>
      <c r="F13" s="436"/>
      <c r="G13" s="436"/>
      <c r="H13" s="436"/>
      <c r="I13" s="436"/>
      <c r="J13" s="437"/>
    </row>
    <row r="14" spans="1:12" ht="15.6" customHeight="1">
      <c r="A14" s="418"/>
      <c r="B14" s="418"/>
      <c r="C14" s="418"/>
      <c r="D14" s="418"/>
      <c r="E14" s="418"/>
      <c r="F14" s="418"/>
      <c r="G14" s="418"/>
      <c r="H14" s="418"/>
      <c r="I14" s="418"/>
      <c r="J14" s="418"/>
    </row>
    <row r="15" spans="1:12" ht="15.6" customHeight="1">
      <c r="A15" s="418"/>
      <c r="B15" s="418"/>
      <c r="C15" s="418"/>
      <c r="D15" s="418"/>
      <c r="E15" s="418"/>
      <c r="F15" s="418"/>
      <c r="G15" s="418"/>
      <c r="H15" s="418"/>
      <c r="I15" s="418"/>
      <c r="J15" s="418"/>
    </row>
    <row r="16" spans="1:12">
      <c r="A16" s="418"/>
      <c r="B16" s="418"/>
      <c r="C16" s="418"/>
      <c r="D16" s="418"/>
      <c r="E16" s="418"/>
      <c r="F16" s="418"/>
      <c r="G16" s="418"/>
      <c r="H16" s="418"/>
      <c r="I16" s="418"/>
      <c r="J16" s="418"/>
    </row>
    <row r="17" spans="1:10">
      <c r="A17" s="418"/>
      <c r="B17" s="418"/>
      <c r="C17" s="418"/>
      <c r="D17" s="418"/>
      <c r="E17" s="418"/>
      <c r="F17" s="418"/>
      <c r="G17" s="418"/>
      <c r="H17" s="418"/>
      <c r="I17" s="418"/>
      <c r="J17" s="418"/>
    </row>
    <row r="18" spans="1:10">
      <c r="A18" s="418"/>
      <c r="B18" s="418"/>
      <c r="C18" s="418"/>
      <c r="D18" s="418"/>
      <c r="E18" s="418"/>
      <c r="F18" s="418"/>
      <c r="G18" s="418"/>
      <c r="H18" s="418"/>
      <c r="I18" s="418"/>
      <c r="J18" s="418"/>
    </row>
    <row r="19" spans="1:10">
      <c r="A19" s="418"/>
      <c r="B19" s="418"/>
      <c r="C19" s="418"/>
      <c r="D19" s="418"/>
      <c r="E19" s="418"/>
      <c r="F19" s="418"/>
      <c r="G19" s="418"/>
      <c r="H19" s="418"/>
      <c r="I19" s="418"/>
      <c r="J19" s="418"/>
    </row>
    <row r="20" spans="1:10">
      <c r="A20" s="418"/>
      <c r="B20" s="418"/>
      <c r="C20" s="418"/>
      <c r="D20" s="418"/>
      <c r="E20" s="418"/>
      <c r="F20" s="418"/>
      <c r="G20" s="418"/>
      <c r="H20" s="418"/>
      <c r="I20" s="418"/>
      <c r="J20" s="418"/>
    </row>
    <row r="21" spans="1:10">
      <c r="A21" s="418"/>
      <c r="B21" s="418"/>
      <c r="C21" s="418"/>
      <c r="D21" s="418"/>
      <c r="E21" s="418"/>
      <c r="F21" s="418"/>
      <c r="G21" s="418"/>
      <c r="H21" s="418"/>
      <c r="I21" s="418"/>
      <c r="J21" s="418"/>
    </row>
    <row r="22" spans="1:10">
      <c r="A22" s="418"/>
      <c r="B22" s="418"/>
      <c r="C22" s="418"/>
      <c r="D22" s="418"/>
      <c r="E22" s="418"/>
      <c r="F22" s="418"/>
      <c r="G22" s="418"/>
      <c r="H22" s="418"/>
      <c r="I22" s="418"/>
      <c r="J22" s="418"/>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78"/>
      <c r="B31" s="78"/>
      <c r="C31" s="78"/>
      <c r="D31" s="78"/>
      <c r="E31" s="78"/>
      <c r="F31" s="78"/>
      <c r="G31" s="78"/>
      <c r="H31" s="78"/>
      <c r="I31" s="78"/>
      <c r="J31" s="78"/>
    </row>
    <row r="32" spans="1:10">
      <c r="A32" s="78"/>
      <c r="B32" s="78"/>
      <c r="C32" s="78"/>
      <c r="D32" s="78"/>
      <c r="E32" s="78"/>
      <c r="F32" s="78"/>
      <c r="G32" s="78"/>
      <c r="H32" s="78"/>
      <c r="I32" s="78"/>
      <c r="J32" s="78"/>
    </row>
    <row r="33" spans="1:10">
      <c r="A33" s="78"/>
      <c r="B33" s="78"/>
      <c r="C33" s="78"/>
      <c r="D33" s="78"/>
      <c r="E33" s="78"/>
      <c r="F33" s="78"/>
      <c r="G33" s="78"/>
      <c r="H33" s="78"/>
      <c r="I33" s="78"/>
      <c r="J33" s="78"/>
    </row>
    <row r="34" spans="1:10">
      <c r="A34" s="78"/>
      <c r="B34" s="78"/>
      <c r="C34" s="78"/>
      <c r="D34" s="78"/>
      <c r="E34" s="78"/>
      <c r="F34" s="78"/>
      <c r="G34" s="78"/>
      <c r="H34" s="78"/>
      <c r="I34" s="78"/>
      <c r="J34" s="78"/>
    </row>
    <row r="35" spans="1:10">
      <c r="A35" s="78"/>
      <c r="B35" s="78"/>
      <c r="C35" s="78"/>
      <c r="D35" s="78"/>
      <c r="E35" s="78"/>
      <c r="F35" s="78"/>
      <c r="G35" s="78"/>
      <c r="H35" s="78"/>
      <c r="I35" s="78"/>
      <c r="J35" s="78"/>
    </row>
    <row r="36" spans="1:10">
      <c r="A36" s="78"/>
      <c r="B36" s="78"/>
      <c r="C36" s="78"/>
      <c r="D36" s="78"/>
      <c r="E36" s="78"/>
      <c r="F36" s="78"/>
      <c r="G36" s="78"/>
      <c r="H36" s="78"/>
      <c r="I36" s="78"/>
      <c r="J36" s="78"/>
    </row>
    <row r="37" spans="1:10">
      <c r="A37" s="78"/>
      <c r="B37" s="78"/>
      <c r="C37" s="78"/>
      <c r="D37" s="78"/>
      <c r="E37" s="78"/>
      <c r="F37" s="78"/>
      <c r="G37" s="78"/>
      <c r="H37" s="78"/>
      <c r="I37" s="78"/>
      <c r="J37" s="78"/>
    </row>
  </sheetData>
  <sheetProtection formatCells="0" formatColumns="0" formatRows="0" insertColumns="0" insertRows="0" insertHyperlinks="0" deleteColumns="0" deleteRows="0" sort="0" autoFilter="0" pivotTables="0"/>
  <mergeCells count="56">
    <mergeCell ref="A28:J28"/>
    <mergeCell ref="A29:J29"/>
    <mergeCell ref="A30:J30"/>
    <mergeCell ref="F1:F2"/>
    <mergeCell ref="A23:J23"/>
    <mergeCell ref="A24:J24"/>
    <mergeCell ref="A25:J25"/>
    <mergeCell ref="A26:J26"/>
    <mergeCell ref="A27:J27"/>
    <mergeCell ref="A18:J18"/>
    <mergeCell ref="A19:J19"/>
    <mergeCell ref="A20:J20"/>
    <mergeCell ref="A21:J21"/>
    <mergeCell ref="A22:J22"/>
    <mergeCell ref="A13:J13"/>
    <mergeCell ref="A14:J14"/>
    <mergeCell ref="A17:J17"/>
    <mergeCell ref="A11:E11"/>
    <mergeCell ref="F11:G11"/>
    <mergeCell ref="H11:I11"/>
    <mergeCell ref="A12:E12"/>
    <mergeCell ref="F12:G12"/>
    <mergeCell ref="H12:I12"/>
    <mergeCell ref="A10:E10"/>
    <mergeCell ref="F10:G10"/>
    <mergeCell ref="H10:I10"/>
    <mergeCell ref="A15:J15"/>
    <mergeCell ref="A16:J16"/>
    <mergeCell ref="A8:E8"/>
    <mergeCell ref="F8:G8"/>
    <mergeCell ref="H8:I8"/>
    <mergeCell ref="A9:E9"/>
    <mergeCell ref="F9:G9"/>
    <mergeCell ref="H9:I9"/>
    <mergeCell ref="A6:E6"/>
    <mergeCell ref="F6:G6"/>
    <mergeCell ref="H6:I6"/>
    <mergeCell ref="A7:E7"/>
    <mergeCell ref="F7:G7"/>
    <mergeCell ref="H7:I7"/>
    <mergeCell ref="L1:L12"/>
    <mergeCell ref="A1:B1"/>
    <mergeCell ref="C1:E1"/>
    <mergeCell ref="H1:J1"/>
    <mergeCell ref="A2:B2"/>
    <mergeCell ref="C2:E2"/>
    <mergeCell ref="H2:J2"/>
    <mergeCell ref="A3:E3"/>
    <mergeCell ref="F3:G3"/>
    <mergeCell ref="H3:I3"/>
    <mergeCell ref="A4:E4"/>
    <mergeCell ref="F4:G4"/>
    <mergeCell ref="H4:I4"/>
    <mergeCell ref="A5:E5"/>
    <mergeCell ref="F5:G5"/>
    <mergeCell ref="H5:I5"/>
  </mergeCells>
  <phoneticPr fontId="58" type="noConversion"/>
  <printOptions horizontalCentered="1" verticalCentered="1"/>
  <pageMargins left="0.39370078740157483" right="0.15748031496062992" top="0.15748031496062992" bottom="0.15748031496062992" header="0.27559055118110237" footer="0.15748031496062992"/>
  <pageSetup paperSize="9" scale="84" firstPageNumber="4294963191" orientation="portrait" useFirstPageNumber="1"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30"/>
  <sheetViews>
    <sheetView view="pageBreakPreview" zoomScale="55" zoomScaleNormal="85" zoomScaleSheetLayoutView="55" workbookViewId="0">
      <pane xSplit="3" ySplit="7" topLeftCell="D8" activePane="bottomRight" state="frozenSplit"/>
      <selection activeCell="B18" sqref="B18"/>
      <selection pane="topRight" activeCell="B18" sqref="B18"/>
      <selection pane="bottomLeft" activeCell="B18" sqref="B18"/>
      <selection pane="bottomRight" activeCell="AI3" sqref="AI3:AI8"/>
    </sheetView>
  </sheetViews>
  <sheetFormatPr defaultColWidth="9" defaultRowHeight="16.8"/>
  <cols>
    <col min="1" max="1" width="4.59765625" style="26" customWidth="1"/>
    <col min="2" max="2" width="13" style="70" bestFit="1" customWidth="1"/>
    <col min="3" max="3" width="11" style="26" customWidth="1"/>
    <col min="4" max="4" width="11.09765625" style="26" customWidth="1"/>
    <col min="5" max="5" width="4" style="26" customWidth="1"/>
    <col min="6" max="6" width="18" style="26" customWidth="1"/>
    <col min="7" max="7" width="6.69921875" style="26" customWidth="1"/>
    <col min="8" max="8" width="6.3984375" style="26" customWidth="1"/>
    <col min="9" max="9" width="9.59765625" style="26" customWidth="1"/>
    <col min="10" max="10" width="6.69921875" style="26" customWidth="1"/>
    <col min="11" max="12" width="7" style="26" customWidth="1"/>
    <col min="13" max="13" width="6.8984375" style="26" customWidth="1"/>
    <col min="14" max="14" width="6.8984375" style="69" customWidth="1"/>
    <col min="15" max="15" width="7.59765625" style="69" customWidth="1"/>
    <col min="16" max="16" width="6.3984375" style="26" customWidth="1"/>
    <col min="17" max="17" width="8.19921875" style="26" customWidth="1"/>
    <col min="18" max="18" width="13.3984375" style="26" customWidth="1"/>
    <col min="19" max="19" width="6.69921875" style="26" customWidth="1"/>
    <col min="20" max="20" width="6.09765625" style="26" customWidth="1"/>
    <col min="21" max="21" width="4.69921875" style="26" customWidth="1"/>
    <col min="22" max="23" width="5.5" style="26" customWidth="1"/>
    <col min="24" max="24" width="9.09765625" style="71" customWidth="1"/>
    <col min="25" max="25" width="8.09765625" style="26" customWidth="1"/>
    <col min="26" max="26" width="8" style="26" customWidth="1"/>
    <col min="27" max="27" width="7.69921875" style="26" customWidth="1"/>
    <col min="28" max="28" width="14.59765625" style="26" customWidth="1"/>
    <col min="29" max="29" width="8.69921875" style="26" customWidth="1"/>
    <col min="30" max="32" width="7.8984375" style="26" customWidth="1"/>
    <col min="33" max="33" width="8.3984375" style="26" customWidth="1"/>
    <col min="34" max="34" width="9" style="26"/>
    <col min="35" max="35" width="12.09765625" style="26" customWidth="1"/>
    <col min="36" max="16384" width="9" style="26"/>
  </cols>
  <sheetData>
    <row r="1" spans="1:35" ht="0.9" customHeight="1"/>
    <row r="2" spans="1:35" s="67" customFormat="1" ht="24.9" customHeight="1">
      <c r="A2" s="121"/>
      <c r="B2" s="121"/>
      <c r="C2" s="443" t="s">
        <v>159</v>
      </c>
      <c r="D2" s="443"/>
      <c r="E2" s="444">
        <f>IF('封面'!E7="","",'封面'!E7)</f>
      </c>
      <c r="F2" s="444"/>
      <c r="G2" s="444"/>
      <c r="H2" s="121"/>
      <c r="I2" s="122" t="s">
        <v>195</v>
      </c>
      <c r="J2" s="444">
        <f>IF('封面'!E8="","",'封面'!E8)</f>
      </c>
      <c r="K2" s="444"/>
      <c r="L2" s="444"/>
      <c r="M2" s="121"/>
      <c r="N2" s="123"/>
      <c r="O2" s="123"/>
      <c r="P2" s="121"/>
      <c r="Q2" s="121"/>
      <c r="R2" s="121"/>
      <c r="S2" s="121"/>
      <c r="T2" s="121"/>
      <c r="U2" s="121"/>
      <c r="V2" s="444"/>
      <c r="W2" s="444"/>
      <c r="X2" s="444"/>
      <c r="Y2" s="444"/>
      <c r="Z2" s="444"/>
      <c r="AA2" s="444"/>
      <c r="AB2" s="123"/>
      <c r="AC2" s="444"/>
      <c r="AD2" s="444"/>
      <c r="AE2" s="444"/>
      <c r="AF2" s="444"/>
      <c r="AG2" s="444"/>
    </row>
    <row r="3" spans="1:35" s="67" customFormat="1" ht="30" customHeight="1">
      <c r="A3" s="445" t="s">
        <v>0</v>
      </c>
      <c r="B3" s="446"/>
      <c r="C3" s="447"/>
      <c r="D3" s="448" t="str">
        <f>IF('封面'!E11="","",'封面'!E11)</f>
        <v>中石油吉林化工工程有限公司</v>
      </c>
      <c r="E3" s="449"/>
      <c r="F3" s="449"/>
      <c r="G3" s="449"/>
      <c r="H3" s="446"/>
      <c r="I3" s="124" t="s">
        <v>196</v>
      </c>
      <c r="J3" s="125"/>
      <c r="K3" s="485" t="s">
        <v>197</v>
      </c>
      <c r="L3" s="485"/>
      <c r="M3" s="485"/>
      <c r="N3" s="485"/>
      <c r="O3" s="485"/>
      <c r="P3" s="485"/>
      <c r="Q3" s="485"/>
      <c r="R3" s="485"/>
      <c r="S3" s="485"/>
      <c r="T3" s="485"/>
      <c r="U3" s="486"/>
      <c r="V3" s="475" t="s">
        <v>131</v>
      </c>
      <c r="W3" s="476"/>
      <c r="X3" s="483"/>
      <c r="Y3" s="475" t="inlineStr">
        <is>
          <t>江苏省南通市通州湾绿色化工拓展区(主体港)</t>
        </is>
      </c>
      <c r="Z3" s="476"/>
      <c r="AA3" s="483"/>
      <c r="AB3" s="454" t="s">
        <v>162</v>
      </c>
      <c r="AC3" s="475">
        <f>IF('封面'!H17="","",'封面'!H17)</f>
      </c>
      <c r="AD3" s="476"/>
      <c r="AE3" s="476"/>
      <c r="AF3" s="476"/>
      <c r="AG3" s="477"/>
      <c r="AI3" s="462" t="s">
        <v>198</v>
      </c>
    </row>
    <row r="4" spans="1:35" s="67" customFormat="1" ht="30" customHeight="1">
      <c r="A4" s="450" t="s">
        <v>110</v>
      </c>
      <c r="B4" s="451"/>
      <c r="C4" s="452"/>
      <c r="D4" s="453" t="str">
        <f>IF('封面'!E13="","",'封面'!E13)</f>
        <v>蓝海新材料(通州湾)有限责任公司</v>
      </c>
      <c r="E4" s="451"/>
      <c r="F4" s="451"/>
      <c r="G4" s="451"/>
      <c r="H4" s="452"/>
      <c r="I4" s="126"/>
      <c r="J4" s="127"/>
      <c r="K4" s="487"/>
      <c r="L4" s="487"/>
      <c r="M4" s="487"/>
      <c r="N4" s="487"/>
      <c r="O4" s="487"/>
      <c r="P4" s="487"/>
      <c r="Q4" s="487"/>
      <c r="R4" s="487"/>
      <c r="S4" s="487"/>
      <c r="T4" s="487"/>
      <c r="U4" s="488"/>
      <c r="V4" s="478"/>
      <c r="W4" s="479"/>
      <c r="X4" s="484"/>
      <c r="Y4" s="478"/>
      <c r="Z4" s="479"/>
      <c r="AA4" s="484"/>
      <c r="AB4" s="455"/>
      <c r="AC4" s="478"/>
      <c r="AD4" s="479"/>
      <c r="AE4" s="479"/>
      <c r="AF4" s="479"/>
      <c r="AG4" s="480"/>
      <c r="AI4" s="462"/>
    </row>
    <row r="5" spans="1:35" s="67" customFormat="1" ht="47.25" customHeight="1">
      <c r="A5" s="438" t="s">
        <v>111</v>
      </c>
      <c r="B5" s="439"/>
      <c r="C5" s="440"/>
      <c r="D5" s="441" t="str">
        <f>IF('封面'!E9="","",'封面'!E9)</f>
        <v>蓝海新材料有限公司高端聚烯烃新材料项目10万吨/年POE装置</v>
      </c>
      <c r="E5" s="439"/>
      <c r="F5" s="439"/>
      <c r="G5" s="439"/>
      <c r="H5" s="440"/>
      <c r="I5" s="128"/>
      <c r="J5" s="129"/>
      <c r="K5" s="489"/>
      <c r="L5" s="489"/>
      <c r="M5" s="489"/>
      <c r="N5" s="489"/>
      <c r="O5" s="489"/>
      <c r="P5" s="489"/>
      <c r="Q5" s="489"/>
      <c r="R5" s="489"/>
      <c r="S5" s="489"/>
      <c r="T5" s="489"/>
      <c r="U5" s="490"/>
      <c r="V5" s="442" t="s">
        <v>133</v>
      </c>
      <c r="W5" s="442"/>
      <c r="X5" s="442"/>
      <c r="Y5" s="442"/>
      <c r="Z5" s="442"/>
      <c r="AA5" s="442"/>
      <c r="AB5" s="130" t="s">
        <v>199</v>
      </c>
      <c r="AC5" s="466">
        <f>IF('封面'!E18="","",'封面'!E18)</f>
      </c>
      <c r="AD5" s="467"/>
      <c r="AE5" s="467"/>
      <c r="AF5" s="467"/>
      <c r="AG5" s="468"/>
      <c r="AI5" s="462"/>
    </row>
    <row r="6" spans="1:35" s="68" customFormat="1" ht="39.9" customHeight="1">
      <c r="A6" s="493" t="s">
        <v>163</v>
      </c>
      <c r="B6" s="463" t="s">
        <v>200</v>
      </c>
      <c r="C6" s="459" t="s">
        <v>137</v>
      </c>
      <c r="D6" s="465" t="s">
        <v>201</v>
      </c>
      <c r="E6" s="459" t="s">
        <v>117</v>
      </c>
      <c r="F6" s="465" t="s">
        <v>202</v>
      </c>
      <c r="G6" s="465" t="s">
        <v>203</v>
      </c>
      <c r="H6" s="459" t="s">
        <v>204</v>
      </c>
      <c r="I6" s="465" t="s">
        <v>205</v>
      </c>
      <c r="J6" s="465" t="s">
        <v>206</v>
      </c>
      <c r="K6" s="469" t="s">
        <v>207</v>
      </c>
      <c r="L6" s="457"/>
      <c r="M6" s="470" t="s">
        <v>208</v>
      </c>
      <c r="N6" s="471"/>
      <c r="O6" s="472"/>
      <c r="P6" s="459" t="s">
        <v>209</v>
      </c>
      <c r="Q6" s="460" t="s">
        <v>210</v>
      </c>
      <c r="R6" s="456"/>
      <c r="S6" s="456" t="s">
        <v>211</v>
      </c>
      <c r="T6" s="458" t="s">
        <v>212</v>
      </c>
      <c r="U6" s="459" t="s">
        <v>213</v>
      </c>
      <c r="V6" s="460" t="s">
        <v>214</v>
      </c>
      <c r="W6" s="456"/>
      <c r="X6" s="491" t="s">
        <v>215</v>
      </c>
      <c r="Y6" s="458" t="s">
        <v>216</v>
      </c>
      <c r="Z6" s="459" t="s">
        <v>217</v>
      </c>
      <c r="AA6" s="459" t="s">
        <v>218</v>
      </c>
      <c r="AB6" s="459" t="s">
        <v>141</v>
      </c>
      <c r="AC6" s="465" t="s">
        <v>219</v>
      </c>
      <c r="AD6" s="458" t="s">
        <v>145</v>
      </c>
      <c r="AE6" s="460" t="s">
        <v>220</v>
      </c>
      <c r="AF6" s="460" t="s">
        <v>221</v>
      </c>
      <c r="AG6" s="460" t="s">
        <v>222</v>
      </c>
      <c r="AI6" s="462"/>
    </row>
    <row r="7" spans="1:35" s="68" customFormat="1" ht="42.75" customHeight="1">
      <c r="A7" s="494"/>
      <c r="B7" s="459"/>
      <c r="C7" s="464"/>
      <c r="D7" s="459"/>
      <c r="E7" s="464"/>
      <c r="F7" s="459"/>
      <c r="G7" s="459"/>
      <c r="H7" s="464"/>
      <c r="I7" s="459"/>
      <c r="J7" s="459"/>
      <c r="K7" s="131" t="s">
        <v>223</v>
      </c>
      <c r="L7" s="132" t="s">
        <v>224</v>
      </c>
      <c r="M7" s="133" t="s">
        <v>225</v>
      </c>
      <c r="N7" s="132" t="s">
        <v>226</v>
      </c>
      <c r="O7" s="132" t="s">
        <v>227</v>
      </c>
      <c r="P7" s="464"/>
      <c r="Q7" s="461"/>
      <c r="R7" s="457"/>
      <c r="S7" s="457"/>
      <c r="T7" s="459"/>
      <c r="U7" s="464"/>
      <c r="V7" s="134" t="s">
        <v>228</v>
      </c>
      <c r="W7" s="134" t="s">
        <v>229</v>
      </c>
      <c r="X7" s="492"/>
      <c r="Y7" s="459"/>
      <c r="Z7" s="464"/>
      <c r="AA7" s="464"/>
      <c r="AB7" s="464"/>
      <c r="AC7" s="459"/>
      <c r="AD7" s="459"/>
      <c r="AE7" s="461"/>
      <c r="AF7" s="461"/>
      <c r="AG7" s="461"/>
      <c r="AI7" s="462"/>
    </row>
    <row r="8" spans="1:35" ht="80.099999999999994" customHeight="1">
      <c r="A8" s="135" t="inlineStr">
        <is>
          <t>001</t>
        </is>
      </c>
      <c r="B8" s="176"/>
      <c r="C8" s="176" t="inlineStr">
        <is>
          <t>3100-P-3133A/B</t>
        </is>
      </c>
      <c r="D8" s="176" t="inlineStr">
        <is>
          <t>C-3130塔釜采出泵</t>
        </is>
      </c>
      <c r="E8" s="177">
        <v>2</v>
      </c>
      <c r="F8" s="176" t="inlineStr">
        <is>
          <t>低聚物、己烷、辛烯</t>
        </is>
      </c>
      <c r="G8" s="176">
        <v>0.621</v>
      </c>
      <c r="H8" s="178" t="inlineStr">
        <is>
          <t>119.4</t>
        </is>
      </c>
      <c r="I8" s="176" t="inlineStr">
        <is>
          <t>0.155</t>
        </is>
      </c>
      <c r="J8" s="176">
        <v>0.305153</v>
      </c>
      <c r="K8" s="178">
        <v>0.09</v>
      </c>
      <c r="L8" s="184">
        <v>0.281</v>
      </c>
      <c r="M8" s="136"/>
      <c r="N8" s="178" t="inlineStr">
        <is>
          <t>2/8.85</t>
        </is>
      </c>
      <c r="O8" s="184">
        <v>10.62</v>
      </c>
      <c r="P8" s="176" t="inlineStr">
        <is>
          <t>32</t>
        </is>
      </c>
      <c r="Q8" s="179"/>
      <c r="R8" s="235"/>
      <c r="S8" s="236"/>
      <c r="T8" s="177"/>
      <c r="U8" s="177"/>
      <c r="V8" s="177" t="inlineStr">
        <is>
          <t>4</t>
        </is>
      </c>
      <c r="W8" s="240"/>
      <c r="X8" s="237">
        <f>IFERROR(IF(OR(O8="",P8="",G8="",U8="",U8=0),"",O8*P8*G8/367.2/U8*100),"")</f>
      </c>
      <c r="Y8" s="177"/>
      <c r="Z8" s="176" t="inlineStr">
        <is>
          <t>PLAN22+52</t>
        </is>
      </c>
      <c r="AA8" s="136" t="inlineStr">
        <is>
          <t>轴承风冷；保温/伴热/保冷按工程规定</t>
        </is>
      </c>
      <c r="AB8" s="176"/>
      <c r="AC8" s="176"/>
      <c r="AD8" s="137"/>
      <c r="AE8" s="137"/>
      <c r="AF8" s="137"/>
      <c r="AG8" s="138"/>
      <c r="AI8" s="462"/>
    </row>
    <row r="9" spans="1:35" ht="80.099999999999994" customHeight="1">
      <c r="A9" s="135" t="inlineStr">
        <is>
          <t>002</t>
        </is>
      </c>
      <c r="B9" s="176"/>
      <c r="C9" s="176" t="inlineStr">
        <is>
          <t>3100-P-3143A/B</t>
        </is>
      </c>
      <c r="D9" s="176" t="inlineStr">
        <is>
          <t>二级凝液泵</t>
        </is>
      </c>
      <c r="E9" s="177">
        <v>2</v>
      </c>
      <c r="F9" s="176" t="inlineStr">
        <is>
          <t>己烷、辛烯、微量聚合物</t>
        </is>
      </c>
      <c r="G9" s="176">
        <v>0.60897</v>
      </c>
      <c r="H9" s="178" t="inlineStr">
        <is>
          <t>101.5</t>
        </is>
      </c>
      <c r="I9" s="176" t="inlineStr">
        <is>
          <t>0.2</t>
        </is>
      </c>
      <c r="J9" s="176">
        <v>0.312002</v>
      </c>
      <c r="K9" s="178">
        <v>0.17</v>
      </c>
      <c r="L9" s="184">
        <v>0.38</v>
      </c>
      <c r="M9" s="136"/>
      <c r="N9" s="178" t="inlineStr">
        <is>
          <t>2.4/5.5</t>
        </is>
      </c>
      <c r="O9" s="184">
        <v>6.68</v>
      </c>
      <c r="P9" s="176" t="inlineStr">
        <is>
          <t>35</t>
        </is>
      </c>
      <c r="Q9" s="179"/>
      <c r="R9" s="235"/>
      <c r="S9" s="236"/>
      <c r="T9" s="177"/>
      <c r="U9" s="177"/>
      <c r="V9" s="177" t="inlineStr">
        <is>
          <t>5</t>
        </is>
      </c>
      <c r="W9" s="240"/>
      <c r="X9" s="237">
        <f>IFERROR(IF(OR(O9="",P9="",G9="",U9="",U9=0),"",O9*P9*G9/367.2/U9*100),"")</f>
      </c>
      <c r="Y9" s="177"/>
      <c r="Z9" s="176" t="inlineStr">
        <is>
          <t>PLAN22+52</t>
        </is>
      </c>
      <c r="AA9" s="136" t="inlineStr">
        <is>
          <t>轴承风冷；保温/伴热/保冷按工程规定</t>
        </is>
      </c>
      <c r="AB9" s="176"/>
      <c r="AC9" s="176"/>
      <c r="AD9" s="137"/>
      <c r="AE9" s="137"/>
      <c r="AF9" s="137"/>
      <c r="AG9" s="138"/>
      <c r="AI9" s="462"/>
    </row>
    <row r="10" spans="1:35" ht="80.099999999999994" customHeight="1">
      <c r="A10" s="135" t="inlineStr">
        <is>
          <t>003</t>
        </is>
      </c>
      <c r="B10" s="176"/>
      <c r="C10" s="176" t="inlineStr">
        <is>
          <t>3100-P-4112A/B</t>
        </is>
      </c>
      <c r="D10" s="176" t="inlineStr">
        <is>
          <t>C-4110塔釜液泵</t>
        </is>
      </c>
      <c r="E10" s="177">
        <v>2</v>
      </c>
      <c r="F10" s="176" t="inlineStr">
        <is>
          <t>辛烯-1、异辛烯、低聚物</t>
        </is>
      </c>
      <c r="G10" s="176">
        <v>0.61</v>
      </c>
      <c r="H10" s="178" t="inlineStr">
        <is>
          <t>141.8</t>
        </is>
      </c>
      <c r="I10" s="176" t="inlineStr">
        <is>
          <t>0.17</t>
        </is>
      </c>
      <c r="J10" s="176">
        <v>0.236885</v>
      </c>
      <c r="K10" s="178">
        <v>0.098</v>
      </c>
      <c r="L10" s="184">
        <v>0.487</v>
      </c>
      <c r="M10" s="136"/>
      <c r="N10" s="178" t="inlineStr">
        <is>
          <t>2.6/9.71</t>
        </is>
      </c>
      <c r="O10" s="184">
        <v>11.7</v>
      </c>
      <c r="P10" s="176" t="inlineStr">
        <is>
          <t>65</t>
        </is>
      </c>
      <c r="Q10" s="179"/>
      <c r="R10" s="235"/>
      <c r="S10" s="236"/>
      <c r="T10" s="177"/>
      <c r="U10" s="177"/>
      <c r="V10" s="177" t="inlineStr">
        <is>
          <t>3.5</t>
        </is>
      </c>
      <c r="W10" s="240"/>
      <c r="X10" s="237">
        <f>IFERROR(IF(OR(O10="",P10="",G10="",U10="",U10=0),"",O10*P10*G10/367.2/U10*100),"")</f>
      </c>
      <c r="Y10" s="177"/>
      <c r="Z10" s="176" t="inlineStr">
        <is>
          <t>PLAN22+52</t>
        </is>
      </c>
      <c r="AA10" s="136" t="inlineStr">
        <is>
          <t>轴承风冷；保温/伴热/保冷按工程规定</t>
        </is>
      </c>
      <c r="AB10" s="176"/>
      <c r="AC10" s="176"/>
      <c r="AD10" s="137"/>
      <c r="AE10" s="137"/>
      <c r="AF10" s="137"/>
      <c r="AG10" s="138"/>
      <c r="AI10" s="462"/>
    </row>
    <row r="11" spans="1:35" ht="80.099999999999994" customHeight="1">
      <c r="A11" s="135" t="inlineStr">
        <is>
          <t>004</t>
        </is>
      </c>
      <c r="B11" s="176"/>
      <c r="C11" s="176" t="inlineStr">
        <is>
          <t>3100-P-4123A/B</t>
        </is>
      </c>
      <c r="D11" s="176" t="inlineStr">
        <is>
          <t>C-4120塔釜再沸器强制循环泵</t>
        </is>
      </c>
      <c r="E11" s="177">
        <v>2</v>
      </c>
      <c r="F11" s="176" t="inlineStr">
        <is>
          <t>辛烯-1、辛烯-2、低聚物</t>
        </is>
      </c>
      <c r="G11" s="176">
        <v>0.651</v>
      </c>
      <c r="H11" s="178" t="inlineStr">
        <is>
          <t>145.4</t>
        </is>
      </c>
      <c r="I11" s="176" t="inlineStr">
        <is>
          <t>0.17</t>
        </is>
      </c>
      <c r="J11" s="176">
        <v>0.379416</v>
      </c>
      <c r="K11" s="178">
        <v>0.1</v>
      </c>
      <c r="L11" s="184">
        <v>0.195</v>
      </c>
      <c r="M11" s="136"/>
      <c r="N11" s="178" t="inlineStr">
        <is>
          <t>131/263.2</t>
        </is>
      </c>
      <c r="O11" s="184">
        <v>316</v>
      </c>
      <c r="P11" s="176" t="inlineStr">
        <is>
          <t>15</t>
        </is>
      </c>
      <c r="Q11" s="179"/>
      <c r="R11" s="235"/>
      <c r="S11" s="236"/>
      <c r="T11" s="177"/>
      <c r="U11" s="177"/>
      <c r="V11" s="177" t="inlineStr">
        <is>
          <t>3.5</t>
        </is>
      </c>
      <c r="W11" s="240"/>
      <c r="X11" s="237">
        <f>IFERROR(IF(OR(O11="",P11="",G11="",U11="",U11=0),"",O11*P11*G11/367.2/U11*100),"")</f>
      </c>
      <c r="Y11" s="177"/>
      <c r="Z11" s="176" t="inlineStr">
        <is>
          <t>PLAN22+52</t>
        </is>
      </c>
      <c r="AA11" s="136" t="inlineStr">
        <is>
          <t>轴承风冷；保温/伴热/保冷按工程规定</t>
        </is>
      </c>
      <c r="AB11" s="176"/>
      <c r="AC11" s="176"/>
      <c r="AD11" s="137"/>
      <c r="AE11" s="137"/>
      <c r="AF11" s="137"/>
      <c r="AG11" s="138"/>
      <c r="AI11" s="462"/>
    </row>
    <row r="12" spans="1:35" ht="80.099999999999994" customHeight="1">
      <c r="A12" s="135" t="inlineStr">
        <is>
          <t>005</t>
        </is>
      </c>
      <c r="B12" s="176"/>
      <c r="C12" s="176" t="inlineStr">
        <is>
          <t>3100-P-4133A/B</t>
        </is>
      </c>
      <c r="D12" s="176" t="inlineStr">
        <is>
          <t>退料物料输送泵</t>
        </is>
      </c>
      <c r="E12" s="177">
        <v>2</v>
      </c>
      <c r="F12" s="176" t="inlineStr">
        <is>
          <t>己烷、辛烯-1、辛烯-2、低聚物</t>
        </is>
      </c>
      <c r="G12" s="176">
        <v>0.671</v>
      </c>
      <c r="H12" s="178" t="inlineStr">
        <is>
          <t>最低40/最高60</t>
        </is>
      </c>
      <c r="I12" s="176" t="inlineStr">
        <is>
          <t>0.032</t>
        </is>
      </c>
      <c r="J12" s="176">
        <v>0.462891</v>
      </c>
      <c r="K12" s="178">
        <v>0.202</v>
      </c>
      <c r="L12" s="184">
        <v>0.453</v>
      </c>
      <c r="M12" s="136"/>
      <c r="N12" s="178" t="inlineStr">
        <is>
          <t>2.7/5.5</t>
        </is>
      </c>
      <c r="O12" s="184">
        <v>6.7</v>
      </c>
      <c r="P12" s="176" t="inlineStr">
        <is>
          <t>42</t>
        </is>
      </c>
      <c r="Q12" s="179"/>
      <c r="R12" s="235"/>
      <c r="S12" s="236"/>
      <c r="T12" s="177"/>
      <c r="U12" s="177"/>
      <c r="V12" s="177" t="inlineStr">
        <is>
          <t>4.5</t>
        </is>
      </c>
      <c r="W12" s="240"/>
      <c r="X12" s="237">
        <f>IFERROR(IF(OR(O12="",P12="",G12="",U12="",U12=0),"",O12*P12*G12/367.2/U12*100),"")</f>
      </c>
      <c r="Y12" s="177"/>
      <c r="Z12" s="176" t="inlineStr">
        <is>
          <t>PLAN12+52</t>
        </is>
      </c>
      <c r="AA12" s="136" t="inlineStr">
        <is>
          <t>轴承风冷；保温/伴热/保冷按工程规定</t>
        </is>
      </c>
      <c r="AB12" s="176"/>
      <c r="AC12" s="176"/>
      <c r="AD12" s="137"/>
      <c r="AE12" s="137"/>
      <c r="AF12" s="137"/>
      <c r="AG12" s="138"/>
      <c r="AI12" s="462"/>
    </row>
    <row r="13" spans="1:35" ht="80.099999999999994" customHeight="1">
      <c r="A13" s="135" t="inlineStr">
        <is>
          <t>006</t>
        </is>
      </c>
      <c r="B13" s="176"/>
      <c r="C13" s="176" t="inlineStr">
        <is>
          <t>3100-P-4134</t>
        </is>
      </c>
      <c r="D13" s="176" t="inlineStr">
        <is>
          <t>低聚物输送泵</t>
        </is>
      </c>
      <c r="E13" s="177">
        <v>1</v>
      </c>
      <c r="F13" s="176" t="inlineStr">
        <is>
          <t>异辛烯、低聚物14.1%wt</t>
        </is>
      </c>
      <c r="G13" s="176">
        <v>0.71</v>
      </c>
      <c r="H13" s="178" t="inlineStr">
        <is>
          <t>80</t>
        </is>
      </c>
      <c r="I13" s="176" t="inlineStr">
        <is>
          <t>0.005</t>
        </is>
      </c>
      <c r="J13" s="176">
        <v>0.665211</v>
      </c>
      <c r="K13" s="178">
        <v>0.204</v>
      </c>
      <c r="L13" s="184">
        <v>0.83</v>
      </c>
      <c r="M13" s="136"/>
      <c r="N13" s="178">
        <v>30</v>
      </c>
      <c r="O13" s="184">
        <v>30</v>
      </c>
      <c r="P13" s="176" t="inlineStr">
        <is>
          <t>90</t>
        </is>
      </c>
      <c r="Q13" s="179"/>
      <c r="R13" s="235"/>
      <c r="S13" s="236"/>
      <c r="T13" s="177"/>
      <c r="U13" s="177"/>
      <c r="V13" s="177" t="inlineStr">
        <is>
          <t>4.5</t>
        </is>
      </c>
      <c r="W13" s="240"/>
      <c r="X13" s="237">
        <f>IFERROR(IF(OR(O13="",P13="",G13="",U13="",U13=0),"",O13*P13*G13/367.2/U13*100),"")</f>
      </c>
      <c r="Y13" s="177"/>
      <c r="Z13" s="176" t="inlineStr">
        <is>
          <t>PLAN12+52</t>
        </is>
      </c>
      <c r="AA13" s="136" t="inlineStr">
        <is>
          <t>轴承风冷；保温/伴热/保冷按工程规定</t>
        </is>
      </c>
      <c r="AB13" s="176"/>
      <c r="AC13" s="176"/>
      <c r="AD13" s="137"/>
      <c r="AE13" s="137"/>
      <c r="AF13" s="137"/>
      <c r="AG13" s="138"/>
      <c r="AI13" s="462"/>
    </row>
    <row r="14" spans="1:35" ht="80.099999999999994" customHeight="1">
      <c r="A14" s="135" t="inlineStr">
        <is>
          <t>007</t>
        </is>
      </c>
      <c r="B14" s="176"/>
      <c r="C14" s="176" t="inlineStr">
        <is>
          <t>3100-P-8121A/B</t>
        </is>
      </c>
      <c r="D14" s="176" t="inlineStr">
        <is>
          <t>蒸汽凝液输送泵</t>
        </is>
      </c>
      <c r="E14" s="177">
        <v>2</v>
      </c>
      <c r="F14" s="176" t="inlineStr">
        <is>
          <t>蒸汽凝液</t>
        </is>
      </c>
      <c r="G14" s="176">
        <v>0.957</v>
      </c>
      <c r="H14" s="178" t="inlineStr">
        <is>
          <t>101</t>
        </is>
      </c>
      <c r="I14" s="176" t="inlineStr">
        <is>
          <t>0.11</t>
        </is>
      </c>
      <c r="J14" s="176">
        <v>0.287565</v>
      </c>
      <c r="K14" s="178">
        <v>0.06</v>
      </c>
      <c r="L14" s="184">
        <v>0.9</v>
      </c>
      <c r="M14" s="136"/>
      <c r="N14" s="178">
        <v>16.5</v>
      </c>
      <c r="O14" s="184">
        <v>21</v>
      </c>
      <c r="P14" s="176" t="inlineStr">
        <is>
          <t>90</t>
        </is>
      </c>
      <c r="Q14" s="179"/>
      <c r="R14" s="235"/>
      <c r="S14" s="236"/>
      <c r="T14" s="177"/>
      <c r="U14" s="177"/>
      <c r="V14" s="177" t="inlineStr">
        <is>
          <t>4</t>
        </is>
      </c>
      <c r="W14" s="240"/>
      <c r="X14" s="237">
        <f>IFERROR(IF(OR(O14="",P14="",G14="",U14="",U14=0),"",O14*P14*G14/367.2/U14*100),"")</f>
      </c>
      <c r="Y14" s="177"/>
      <c r="Z14" s="176" t="inlineStr">
        <is>
          <t>PLAN23</t>
        </is>
      </c>
      <c r="AA14" s="136" t="inlineStr">
        <is>
          <t>轴承风冷；保温/伴热/保冷按工程规定</t>
        </is>
      </c>
      <c r="AB14" s="176"/>
      <c r="AC14" s="176"/>
      <c r="AD14" s="137"/>
      <c r="AE14" s="137"/>
      <c r="AF14" s="137"/>
      <c r="AG14" s="138"/>
      <c r="AI14" s="462"/>
    </row>
    <row r="15" spans="1:35" ht="80.099999999999994" customHeight="1">
      <c r="A15" s="135" t="inlineStr">
        <is>
          <t>008</t>
        </is>
      </c>
      <c r="B15" s="176"/>
      <c r="C15" s="176" t="inlineStr">
        <is>
          <t>3100-P-8151AB</t>
        </is>
      </c>
      <c r="D15" s="176" t="inlineStr">
        <is>
          <t>火炬凝液输送泵</t>
        </is>
      </c>
      <c r="E15" s="177">
        <v>2</v>
      </c>
      <c r="F15" s="176" t="inlineStr">
        <is>
          <t>火炬凝液</t>
        </is>
      </c>
      <c r="G15" s="176" t="inlineStr">
        <is>
          <t>0.642~1</t>
        </is>
      </c>
      <c r="H15" s="178" t="inlineStr">
        <is>
          <t>160</t>
        </is>
      </c>
      <c r="I15" s="176"/>
      <c r="J15" s="176"/>
      <c r="K15" s="178">
        <v>0.15</v>
      </c>
      <c r="L15" s="184">
        <v>1.1</v>
      </c>
      <c r="M15" s="136"/>
      <c r="N15" s="178">
        <v>5</v>
      </c>
      <c r="O15" s="184">
        <v>6</v>
      </c>
      <c r="P15" s="176" t="inlineStr">
        <is>
          <t>95</t>
        </is>
      </c>
      <c r="Q15" s="179"/>
      <c r="R15" s="235"/>
      <c r="S15" s="236"/>
      <c r="T15" s="177"/>
      <c r="U15" s="177"/>
      <c r="V15" s="177" t="inlineStr">
        <is>
          <t>5</t>
        </is>
      </c>
      <c r="W15" s="240"/>
      <c r="X15" s="237">
        <f>IFERROR(IF(OR(O15="",P15="",G15="",U15="",U15=0),"",O15*P15*G15/367.2/U15*100),"")</f>
      </c>
      <c r="Y15" s="177"/>
      <c r="Z15" s="176" t="inlineStr">
        <is>
          <t>PLAN23+53B</t>
        </is>
      </c>
      <c r="AA15" s="136" t="inlineStr">
        <is>
          <t>轴承风冷；保温/伴热/保冷按工程规定</t>
        </is>
      </c>
      <c r="AB15" s="176"/>
      <c r="AC15" s="176"/>
      <c r="AD15" s="137"/>
      <c r="AE15" s="137"/>
      <c r="AF15" s="137"/>
      <c r="AG15" s="138"/>
      <c r="AI15" s="462"/>
    </row>
    <row r="16" spans="1:35" ht="80.099999999999994" customHeight="1">
      <c r="A16" s="135" t="inlineStr">
        <is>
          <t>009</t>
        </is>
      </c>
      <c r="B16" s="176"/>
      <c r="C16" s="176" t="inlineStr">
        <is>
          <t>3100-P-8171</t>
        </is>
      </c>
      <c r="D16" s="176" t="inlineStr">
        <is>
          <t>冷凝液输送泵</t>
        </is>
      </c>
      <c r="E16" s="177">
        <v>1</v>
      </c>
      <c r="F16" s="176" t="inlineStr">
        <is>
          <t>废气冷凝液</t>
        </is>
      </c>
      <c r="G16" s="176">
        <v>0.7</v>
      </c>
      <c r="H16" s="178" t="inlineStr">
        <is>
          <t>-18</t>
        </is>
      </c>
      <c r="I16" s="176" t="inlineStr">
        <is>
          <t>0.01</t>
        </is>
      </c>
      <c r="J16" s="176"/>
      <c r="K16" s="178">
        <v>0.01</v>
      </c>
      <c r="L16" s="184">
        <v>0.52</v>
      </c>
      <c r="M16" s="136"/>
      <c r="N16" s="178">
        <v>3</v>
      </c>
      <c r="O16" s="184">
        <v>4</v>
      </c>
      <c r="P16" s="176" t="inlineStr">
        <is>
          <t>75</t>
        </is>
      </c>
      <c r="Q16" s="179"/>
      <c r="R16" s="235"/>
      <c r="S16" s="236"/>
      <c r="T16" s="177"/>
      <c r="U16" s="177"/>
      <c r="V16" s="177" t="inlineStr">
        <is>
          <t>5</t>
        </is>
      </c>
      <c r="W16" s="240"/>
      <c r="X16" s="237">
        <f>IFERROR(IF(OR(O16="",P16="",G16="",U16="",U16=0),"",O16*P16*G16/367.2/U16*100),"")</f>
      </c>
      <c r="Y16" s="177"/>
      <c r="Z16" s="176" t="inlineStr">
        <is>
          <t>PLAN11+53B</t>
        </is>
      </c>
      <c r="AA16" s="136" t="inlineStr">
        <is>
          <t>轴承风冷；保温/伴热/保冷按工程规定</t>
        </is>
      </c>
      <c r="AB16" s="176"/>
      <c r="AC16" s="176"/>
      <c r="AD16" s="137"/>
      <c r="AE16" s="137"/>
      <c r="AF16" s="137"/>
      <c r="AG16" s="138"/>
      <c r="AI16" s="462"/>
    </row>
    <row r="17" spans="1:35" ht="80.099999999999994" customHeight="1">
      <c r="A17" s="135" t="inlineStr">
        <is>
          <t>010</t>
        </is>
      </c>
      <c r="B17" s="176"/>
      <c r="C17" s="176" t="inlineStr">
        <is>
          <t>3100-P-3233A/B</t>
        </is>
      </c>
      <c r="D17" s="176" t="inlineStr">
        <is>
          <t>C-3230塔釜采出泵</t>
        </is>
      </c>
      <c r="E17" s="177">
        <v>2</v>
      </c>
      <c r="F17" s="176" t="inlineStr">
        <is>
          <t>低聚物、己烷、辛烯</t>
        </is>
      </c>
      <c r="G17" s="176">
        <v>0.621</v>
      </c>
      <c r="H17" s="178" t="inlineStr">
        <is>
          <t>119.4</t>
        </is>
      </c>
      <c r="I17" s="176" t="inlineStr">
        <is>
          <t>0.155</t>
        </is>
      </c>
      <c r="J17" s="176">
        <v>0.305153</v>
      </c>
      <c r="K17" s="178">
        <v>0.09</v>
      </c>
      <c r="L17" s="184">
        <v>0.281</v>
      </c>
      <c r="M17" s="136"/>
      <c r="N17" s="178" t="inlineStr">
        <is>
          <t>2/8.85</t>
        </is>
      </c>
      <c r="O17" s="184">
        <v>10.62</v>
      </c>
      <c r="P17" s="176" t="inlineStr">
        <is>
          <t>32</t>
        </is>
      </c>
      <c r="Q17" s="179"/>
      <c r="R17" s="235"/>
      <c r="S17" s="236"/>
      <c r="T17" s="177"/>
      <c r="U17" s="177"/>
      <c r="V17" s="177" t="inlineStr">
        <is>
          <t>4</t>
        </is>
      </c>
      <c r="W17" s="240"/>
      <c r="X17" s="237">
        <f>IFERROR(IF(OR(O17="",P17="",G17="",U17="",U17=0),"",O17*P17*G17/367.2/U17*100),"")</f>
      </c>
      <c r="Y17" s="177"/>
      <c r="Z17" s="176" t="inlineStr">
        <is>
          <t>PLAN22+52</t>
        </is>
      </c>
      <c r="AA17" s="136" t="inlineStr">
        <is>
          <t>轴承风冷；保温/伴热/保冷按工程规定</t>
        </is>
      </c>
      <c r="AB17" s="176"/>
      <c r="AC17" s="176"/>
      <c r="AD17" s="137"/>
      <c r="AE17" s="137"/>
      <c r="AF17" s="137"/>
      <c r="AG17" s="138"/>
      <c r="AI17" s="462"/>
    </row>
    <row r="18" spans="1:35" ht="80.099999999999994" customHeight="1">
      <c r="A18" s="135" t="inlineStr">
        <is>
          <t>011</t>
        </is>
      </c>
      <c r="B18" s="176"/>
      <c r="C18" s="176" t="inlineStr">
        <is>
          <t>3100-P-3243A/B</t>
        </is>
      </c>
      <c r="D18" s="176" t="inlineStr">
        <is>
          <t>二级凝液泵</t>
        </is>
      </c>
      <c r="E18" s="177">
        <v>2</v>
      </c>
      <c r="F18" s="907" t="inlineStr">
        <is>
          <t xml:space="preserve">工况1：己烷、辛烯、微量聚合物
工况2：己烷、丁烯(微量)</t>
        </is>
      </c>
      <c r="G18" s="907" t="inlineStr">
        <is>
          <t xml:space="preserve">工况1：0.60897
工况2：0.59224</t>
        </is>
      </c>
      <c r="H18" s="908" t="inlineStr">
        <is>
          <t xml:space="preserve">工况1：101.5
工况2：89.9</t>
        </is>
      </c>
      <c r="I18" s="907" t="inlineStr">
        <is>
          <t xml:space="preserve">工况1：0.2
工况2：0.2</t>
        </is>
      </c>
      <c r="J18" s="907" t="inlineStr">
        <is>
          <t xml:space="preserve">工况1：0.312002
工况2：0.299878</t>
        </is>
      </c>
      <c r="K18" s="908" t="inlineStr">
        <is>
          <t xml:space="preserve">工况1：0.17
工况2：0.17</t>
        </is>
      </c>
      <c r="L18" s="909" t="inlineStr">
        <is>
          <t xml:space="preserve">工况1：0.38
工况2：0.52</t>
        </is>
      </c>
      <c r="M18" s="136"/>
      <c r="N18" s="908" t="inlineStr">
        <is>
          <t xml:space="preserve">工况1：2.4/5.5
工况2：2.9/5.83</t>
        </is>
      </c>
      <c r="O18" s="909" t="inlineStr">
        <is>
          <t xml:space="preserve">工况1：6.68
工况2：7</t>
        </is>
      </c>
      <c r="P18" s="907" t="inlineStr">
        <is>
          <t xml:space="preserve">工况1：35
工况2：61</t>
        </is>
      </c>
      <c r="Q18" s="179"/>
      <c r="R18" s="235"/>
      <c r="S18" s="236"/>
      <c r="T18" s="177"/>
      <c r="U18" s="177"/>
      <c r="V18" s="910" t="inlineStr">
        <is>
          <t xml:space="preserve">工况1：5
工况2：5</t>
        </is>
      </c>
      <c r="W18" s="240"/>
      <c r="X18" s="237">
        <f>IFERROR(IF(OR(O18="",P18="",G18="",U18="",U18=0),"",O18*P18*G18/367.2/U18*100),"")</f>
      </c>
      <c r="Y18" s="177"/>
      <c r="Z18" s="907" t="inlineStr">
        <is>
          <t xml:space="preserve">工况1：PLAN22+52
工况2：PLAN22+52</t>
        </is>
      </c>
      <c r="AA18" s="911" t="inlineStr">
        <is>
          <t xml:space="preserve">工况1：轴承风冷；保温/伴热/保冷按工程规定
工况2：轴承风冷；保温/伴热/保冷按工程规定</t>
        </is>
      </c>
      <c r="AB18" s="176"/>
      <c r="AC18" s="176"/>
      <c r="AD18" s="137"/>
      <c r="AE18" s="137"/>
      <c r="AF18" s="137"/>
      <c r="AG18" s="138"/>
      <c r="AI18" s="462"/>
    </row>
    <row r="19" spans="1:35" ht="80.099999999999994" customHeight="1">
      <c r="A19" s="135" t="inlineStr">
        <is>
          <t>012</t>
        </is>
      </c>
      <c r="B19" s="176"/>
      <c r="C19" s="176" t="inlineStr">
        <is>
          <t>3100-P-4212A/B</t>
        </is>
      </c>
      <c r="D19" s="176" t="inlineStr">
        <is>
          <t>C-4210塔釜液泵1</t>
        </is>
      </c>
      <c r="E19" s="177">
        <v>2</v>
      </c>
      <c r="F19" s="176" t="inlineStr">
        <is>
          <t>辛烯-1、异辛烯、低聚物</t>
        </is>
      </c>
      <c r="G19" s="176">
        <v>0.61</v>
      </c>
      <c r="H19" s="178" t="inlineStr">
        <is>
          <t>141.8</t>
        </is>
      </c>
      <c r="I19" s="176" t="inlineStr">
        <is>
          <t>0.17</t>
        </is>
      </c>
      <c r="J19" s="176">
        <v>0.236885</v>
      </c>
      <c r="K19" s="178">
        <v>0.098</v>
      </c>
      <c r="L19" s="184">
        <v>0.473</v>
      </c>
      <c r="M19" s="136"/>
      <c r="N19" s="178" t="inlineStr">
        <is>
          <t>2.6/9.71</t>
        </is>
      </c>
      <c r="O19" s="184">
        <v>11.7</v>
      </c>
      <c r="P19" s="176" t="inlineStr">
        <is>
          <t>65</t>
        </is>
      </c>
      <c r="Q19" s="179"/>
      <c r="R19" s="235"/>
      <c r="S19" s="236"/>
      <c r="T19" s="177"/>
      <c r="U19" s="177"/>
      <c r="V19" s="177" t="inlineStr">
        <is>
          <t>3.5</t>
        </is>
      </c>
      <c r="W19" s="240"/>
      <c r="X19" s="237">
        <f>IFERROR(IF(OR(O19="",P19="",G19="",U19="",U19=0),"",O19*P19*G19/367.2/U19*100),"")</f>
      </c>
      <c r="Y19" s="177"/>
      <c r="Z19" s="176" t="inlineStr">
        <is>
          <t>PLAN22+52</t>
        </is>
      </c>
      <c r="AA19" s="136" t="inlineStr">
        <is>
          <t>轴承风冷；保温/伴热/保冷按工程规定</t>
        </is>
      </c>
      <c r="AB19" s="176"/>
      <c r="AC19" s="176"/>
      <c r="AD19" s="137"/>
      <c r="AE19" s="137"/>
      <c r="AF19" s="137"/>
      <c r="AG19" s="138"/>
      <c r="AI19" s="462"/>
    </row>
    <row r="20" spans="1:35" ht="80.099999999999994" customHeight="1">
      <c r="A20" s="135" t="inlineStr">
        <is>
          <t>013</t>
        </is>
      </c>
      <c r="B20" s="176"/>
      <c r="C20" s="176" t="inlineStr">
        <is>
          <t>3100-P-4213A/B</t>
        </is>
      </c>
      <c r="D20" s="176" t="inlineStr">
        <is>
          <t>C-4210塔釜液泵2</t>
        </is>
      </c>
      <c r="E20" s="177">
        <v>2</v>
      </c>
      <c r="F20" s="176" t="inlineStr">
        <is>
          <t>低聚物、己烷</t>
        </is>
      </c>
      <c r="G20" s="176">
        <v>0.815</v>
      </c>
      <c r="H20" s="178" t="inlineStr">
        <is>
          <t>110.8</t>
        </is>
      </c>
      <c r="I20" s="176" t="inlineStr">
        <is>
          <t>0.3</t>
        </is>
      </c>
      <c r="J20" s="176">
        <v>1.277178</v>
      </c>
      <c r="K20" s="178">
        <v>0.261</v>
      </c>
      <c r="L20" s="184">
        <v>0.5</v>
      </c>
      <c r="M20" s="136"/>
      <c r="N20" s="178" t="inlineStr">
        <is>
          <t>185/370.14</t>
        </is>
      </c>
      <c r="O20" s="184">
        <v>445</v>
      </c>
      <c r="P20" s="176" t="inlineStr">
        <is>
          <t>30</t>
        </is>
      </c>
      <c r="Q20" s="179"/>
      <c r="R20" s="235"/>
      <c r="S20" s="236"/>
      <c r="T20" s="177"/>
      <c r="U20" s="177"/>
      <c r="V20" s="177" t="inlineStr">
        <is>
          <t>4.5</t>
        </is>
      </c>
      <c r="W20" s="240"/>
      <c r="X20" s="237">
        <f>IFERROR(IF(OR(O20="",P20="",G20="",U20="",U20=0),"",O20*P20*G20/367.2/U20*100),"")</f>
      </c>
      <c r="Y20" s="177"/>
      <c r="Z20" s="176" t="inlineStr">
        <is>
          <t>PLAN22+52</t>
        </is>
      </c>
      <c r="AA20" s="136" t="inlineStr">
        <is>
          <t>轴承风冷；保温/伴热/保冷按工程规定</t>
        </is>
      </c>
      <c r="AB20" s="176"/>
      <c r="AC20" s="176"/>
      <c r="AD20" s="137"/>
      <c r="AE20" s="137"/>
      <c r="AF20" s="137"/>
      <c r="AG20" s="138"/>
      <c r="AI20" s="462"/>
    </row>
    <row r="21" spans="1:35" ht="80.099999999999994" customHeight="1">
      <c r="A21" s="135" t="inlineStr">
        <is>
          <t>014</t>
        </is>
      </c>
      <c r="B21" s="176"/>
      <c r="C21" s="176" t="inlineStr">
        <is>
          <t>3100-P-4223A/B</t>
        </is>
      </c>
      <c r="D21" s="176" t="inlineStr">
        <is>
          <t>C-4220塔釜再沸器强制循环泵</t>
        </is>
      </c>
      <c r="E21" s="177">
        <v>2</v>
      </c>
      <c r="F21" s="176" t="inlineStr">
        <is>
          <t>辛烯-1、辛烯-2、低聚物</t>
        </is>
      </c>
      <c r="G21" s="176">
        <v>0.651</v>
      </c>
      <c r="H21" s="178" t="inlineStr">
        <is>
          <t>145.4</t>
        </is>
      </c>
      <c r="I21" s="176" t="inlineStr">
        <is>
          <t>0.17</t>
        </is>
      </c>
      <c r="J21" s="176">
        <v>0.379416</v>
      </c>
      <c r="K21" s="178">
        <v>0.1</v>
      </c>
      <c r="L21" s="184">
        <v>0.195</v>
      </c>
      <c r="M21" s="136"/>
      <c r="N21" s="178" t="inlineStr">
        <is>
          <t>131/263.2</t>
        </is>
      </c>
      <c r="O21" s="184">
        <v>316</v>
      </c>
      <c r="P21" s="176" t="inlineStr">
        <is>
          <t>15</t>
        </is>
      </c>
      <c r="Q21" s="179"/>
      <c r="R21" s="235"/>
      <c r="S21" s="236"/>
      <c r="T21" s="177"/>
      <c r="U21" s="177"/>
      <c r="V21" s="177" t="inlineStr">
        <is>
          <t>3.5</t>
        </is>
      </c>
      <c r="W21" s="240"/>
      <c r="X21" s="237">
        <f>IFERROR(IF(OR(O21="",P21="",G21="",U21="",U21=0),"",O21*P21*G21/367.2/U21*100),"")</f>
      </c>
      <c r="Y21" s="177"/>
      <c r="Z21" s="176" t="inlineStr">
        <is>
          <t>PLAN22+52</t>
        </is>
      </c>
      <c r="AA21" s="136" t="inlineStr">
        <is>
          <t>轴承风冷；保温/伴热/保冷按工程规定</t>
        </is>
      </c>
      <c r="AB21" s="176"/>
      <c r="AC21" s="176"/>
      <c r="AD21" s="137"/>
      <c r="AE21" s="137"/>
      <c r="AF21" s="137"/>
      <c r="AG21" s="138"/>
      <c r="AI21" s="462"/>
    </row>
    <row r="22" spans="1:35" ht="80.099999999999994" customHeight="1">
      <c r="A22" s="135" t="inlineStr">
        <is>
          <t>015</t>
        </is>
      </c>
      <c r="B22" s="176"/>
      <c r="C22" s="176" t="inlineStr">
        <is>
          <t>3100-P-4233A/B</t>
        </is>
      </c>
      <c r="D22" s="176" t="inlineStr">
        <is>
          <t>退料物料输送泵</t>
        </is>
      </c>
      <c r="E22" s="177">
        <v>2</v>
      </c>
      <c r="F22" s="907" t="inlineStr">
        <is>
          <t xml:space="preserve">工况1：己烷、辛烯-1、辛烯-2、低聚物
工况2：己烷、低聚物</t>
        </is>
      </c>
      <c r="G22" s="907" t="inlineStr">
        <is>
          <t xml:space="preserve">工况1：0.671
工况2：0.597</t>
        </is>
      </c>
      <c r="H22" s="908" t="inlineStr">
        <is>
          <t xml:space="preserve">工况1：最低40/最高60
工况2：最低40/最高60</t>
        </is>
      </c>
      <c r="I22" s="907" t="inlineStr">
        <is>
          <t xml:space="preserve">工况1：0.032
工况2：0.032</t>
        </is>
      </c>
      <c r="J22" s="907" t="inlineStr">
        <is>
          <t xml:space="preserve">工况1：0.462891
工况2：0.312395</t>
        </is>
      </c>
      <c r="K22" s="908" t="inlineStr">
        <is>
          <t xml:space="preserve">工况1：0.202
工况2：0.2</t>
        </is>
      </c>
      <c r="L22" s="909" t="inlineStr">
        <is>
          <t xml:space="preserve">工况1：0.453
工况2：0.551</t>
        </is>
      </c>
      <c r="M22" s="136"/>
      <c r="N22" s="908" t="inlineStr">
        <is>
          <t xml:space="preserve">工况1：2.7/5.5
工况2：2.9/5.95</t>
        </is>
      </c>
      <c r="O22" s="909" t="inlineStr">
        <is>
          <t xml:space="preserve">工况1：6.7
工况2：7.14</t>
        </is>
      </c>
      <c r="P22" s="907" t="inlineStr">
        <is>
          <t xml:space="preserve">工况1：42
工况2：60</t>
        </is>
      </c>
      <c r="Q22" s="179"/>
      <c r="R22" s="235"/>
      <c r="S22" s="236"/>
      <c r="T22" s="177"/>
      <c r="U22" s="177"/>
      <c r="V22" s="910" t="inlineStr">
        <is>
          <t xml:space="preserve">工况1：4.5
工况2：4.5</t>
        </is>
      </c>
      <c r="W22" s="240"/>
      <c r="X22" s="237">
        <f>IFERROR(IF(OR(O22="",P22="",G22="",U22="",U22=0),"",O22*P22*G22/367.2/U22*100),"")</f>
      </c>
      <c r="Y22" s="177"/>
      <c r="Z22" s="907" t="inlineStr">
        <is>
          <t xml:space="preserve">工况1：PLAN12+52
工况2：PLAN12+52</t>
        </is>
      </c>
      <c r="AA22" s="911" t="inlineStr">
        <is>
          <t xml:space="preserve">工况1：轴承风冷；保温/伴热/保冷按工程规定
工况2：轴承风冷；保温/伴热/保冷按工程规定</t>
        </is>
      </c>
      <c r="AB22" s="176"/>
      <c r="AC22" s="176"/>
      <c r="AD22" s="137"/>
      <c r="AE22" s="137"/>
      <c r="AF22" s="137"/>
      <c r="AG22" s="138"/>
      <c r="AI22" s="462"/>
    </row>
    <row r="23" spans="1:35" ht="80.099999999999994" customHeight="1">
      <c r="A23" s="135" t="inlineStr">
        <is>
          <t>016</t>
        </is>
      </c>
      <c r="B23" s="176"/>
      <c r="C23" s="176" t="inlineStr">
        <is>
          <t>3100-P-4234</t>
        </is>
      </c>
      <c r="D23" s="176" t="inlineStr">
        <is>
          <t>低聚物输送泵</t>
        </is>
      </c>
      <c r="E23" s="177">
        <v>1</v>
      </c>
      <c r="F23" s="907" t="inlineStr">
        <is>
          <t xml:space="preserve">工况1：异辛烯、低聚物
工况2：低聚物</t>
        </is>
      </c>
      <c r="G23" s="907" t="inlineStr">
        <is>
          <t xml:space="preserve">工况1：0.71
工况2：0.841</t>
        </is>
      </c>
      <c r="H23" s="908" t="inlineStr">
        <is>
          <t xml:space="preserve">工况1：80
工况2：80</t>
        </is>
      </c>
      <c r="I23" s="907" t="inlineStr">
        <is>
          <t xml:space="preserve">工况1：0.005
工况2：0.005</t>
        </is>
      </c>
      <c r="J23" s="907" t="inlineStr">
        <is>
          <t xml:space="preserve">工况1：0.665211
工况2：2.142925</t>
        </is>
      </c>
      <c r="K23" s="908" t="inlineStr">
        <is>
          <t xml:space="preserve">工况1：0.204
工况2：0.207</t>
        </is>
      </c>
      <c r="L23" s="909" t="inlineStr">
        <is>
          <t xml:space="preserve">工况1：0.83
工况2：0.949</t>
        </is>
      </c>
      <c r="M23" s="136"/>
      <c r="N23" s="908" t="inlineStr">
        <is>
          <t xml:space="preserve">工况1：30
工况2：30</t>
        </is>
      </c>
      <c r="O23" s="909" t="inlineStr">
        <is>
          <t xml:space="preserve">工况1：30
工况2：30</t>
        </is>
      </c>
      <c r="P23" s="907" t="inlineStr">
        <is>
          <t xml:space="preserve">工况1：90
工况2：90</t>
        </is>
      </c>
      <c r="Q23" s="179"/>
      <c r="R23" s="235"/>
      <c r="S23" s="236"/>
      <c r="T23" s="177"/>
      <c r="U23" s="177"/>
      <c r="V23" s="910" t="inlineStr">
        <is>
          <t xml:space="preserve">工况1：4.5
工况2：4.5</t>
        </is>
      </c>
      <c r="W23" s="240"/>
      <c r="X23" s="237">
        <f>IFERROR(IF(OR(O23="",P23="",G23="",U23="",U23=0),"",O23*P23*G23/367.2/U23*100),"")</f>
      </c>
      <c r="Y23" s="177"/>
      <c r="Z23" s="907" t="inlineStr">
        <is>
          <t xml:space="preserve">工况1：PLAN12+52
工况2：PLAN12+52</t>
        </is>
      </c>
      <c r="AA23" s="911" t="inlineStr">
        <is>
          <t xml:space="preserve">工况1：轴承风冷；保温/伴热/保冷按工程规定
工况2：轴承风冷；保温/伴热/保冷按工程规定</t>
        </is>
      </c>
      <c r="AB23" s="176"/>
      <c r="AC23" s="176"/>
      <c r="AD23" s="137"/>
      <c r="AE23" s="137"/>
      <c r="AF23" s="137"/>
      <c r="AG23" s="138"/>
      <c r="AI23" s="462"/>
    </row>
    <row r="24" spans="1:35" ht="80.099999999999994" customHeight="1">
      <c r="A24" s="135" t="inlineStr">
        <is>
          <t>017</t>
        </is>
      </c>
      <c r="B24" s="176"/>
      <c r="C24" s="176" t="inlineStr">
        <is>
          <t>3100-P-8221A/B</t>
        </is>
      </c>
      <c r="D24" s="176" t="inlineStr">
        <is>
          <t>蒸汽凝液输送泵</t>
        </is>
      </c>
      <c r="E24" s="177">
        <v>2</v>
      </c>
      <c r="F24" s="176" t="inlineStr">
        <is>
          <t>蒸汽凝液</t>
        </is>
      </c>
      <c r="G24" s="176">
        <v>0.957</v>
      </c>
      <c r="H24" s="178" t="inlineStr">
        <is>
          <t>101</t>
        </is>
      </c>
      <c r="I24" s="176" t="inlineStr">
        <is>
          <t>0.11</t>
        </is>
      </c>
      <c r="J24" s="176">
        <v>0.287565</v>
      </c>
      <c r="K24" s="178">
        <v>0.06</v>
      </c>
      <c r="L24" s="184">
        <v>0.9</v>
      </c>
      <c r="M24" s="136"/>
      <c r="N24" s="178">
        <v>15.4</v>
      </c>
      <c r="O24" s="184">
        <v>20</v>
      </c>
      <c r="P24" s="176" t="inlineStr">
        <is>
          <t>90</t>
        </is>
      </c>
      <c r="Q24" s="179"/>
      <c r="R24" s="235"/>
      <c r="S24" s="236"/>
      <c r="T24" s="177"/>
      <c r="U24" s="177"/>
      <c r="V24" s="177" t="inlineStr">
        <is>
          <t>4</t>
        </is>
      </c>
      <c r="W24" s="240"/>
      <c r="X24" s="237">
        <f>IFERROR(IF(OR(O24="",P24="",G24="",U24="",U24=0),"",O24*P24*G24/367.2/U24*100),"")</f>
      </c>
      <c r="Y24" s="177"/>
      <c r="Z24" s="176" t="inlineStr">
        <is>
          <t>PLAN23</t>
        </is>
      </c>
      <c r="AA24" s="136" t="inlineStr">
        <is>
          <t>轴承风冷；保温/伴热/保冷按工程规定</t>
        </is>
      </c>
      <c r="AB24" s="176"/>
      <c r="AC24" s="176"/>
      <c r="AD24" s="137"/>
      <c r="AE24" s="137"/>
      <c r="AF24" s="137"/>
      <c r="AG24" s="138"/>
      <c r="AI24" s="462"/>
    </row>
    <row r="25" spans="1:35" ht="80.099999999999994" customHeight="1">
      <c r="A25" s="135" t="inlineStr">
        <is>
          <t>018</t>
        </is>
      </c>
      <c r="B25" s="176"/>
      <c r="C25" s="176" t="inlineStr">
        <is>
          <t>3100-P-8301A/B</t>
        </is>
      </c>
      <c r="D25" s="176" t="inlineStr">
        <is>
          <t>冷冻水输送泵</t>
        </is>
      </c>
      <c r="E25" s="177">
        <v>2</v>
      </c>
      <c r="F25" s="176" t="inlineStr">
        <is>
          <t>乙二醇溶液</t>
        </is>
      </c>
      <c r="G25" s="176">
        <v>1.07379</v>
      </c>
      <c r="H25" s="178" t="inlineStr">
        <is>
          <t>-20</t>
        </is>
      </c>
      <c r="I25" s="176" t="inlineStr">
        <is>
          <t>0.002</t>
        </is>
      </c>
      <c r="J25" s="176">
        <v>11.370938</v>
      </c>
      <c r="K25" s="178">
        <v>0.02</v>
      </c>
      <c r="L25" s="184">
        <v>0.85</v>
      </c>
      <c r="M25" s="136"/>
      <c r="N25" s="178">
        <v>313.19</v>
      </c>
      <c r="O25" s="184">
        <v>375</v>
      </c>
      <c r="P25" s="176" t="inlineStr">
        <is>
          <t>80</t>
        </is>
      </c>
      <c r="Q25" s="179"/>
      <c r="R25" s="235"/>
      <c r="S25" s="236"/>
      <c r="T25" s="177"/>
      <c r="U25" s="177"/>
      <c r="V25" s="177" t="inlineStr">
        <is>
          <t>5</t>
        </is>
      </c>
      <c r="W25" s="240"/>
      <c r="X25" s="237">
        <f>IFERROR(IF(OR(O25="",P25="",G25="",U25="",U25=0),"",O25*P25*G25/367.2/U25*100),"")</f>
      </c>
      <c r="Y25" s="177"/>
      <c r="Z25" s="176" t="inlineStr">
        <is>
          <t>PLAN11</t>
        </is>
      </c>
      <c r="AA25" s="136" t="inlineStr">
        <is>
          <t>轴承风冷；保温/伴热/保冷按工程规定</t>
        </is>
      </c>
      <c r="AB25" s="176"/>
      <c r="AC25" s="176"/>
      <c r="AD25" s="137"/>
      <c r="AE25" s="137"/>
      <c r="AF25" s="137"/>
      <c r="AG25" s="138"/>
      <c r="AI25" s="462"/>
    </row>
    <row r="26" spans="1:35" ht="80.099999999999994" customHeight="1">
      <c r="A26" s="135" t="inlineStr">
        <is>
          <t>019</t>
        </is>
      </c>
      <c r="B26" s="176"/>
      <c r="C26" s="176" t="inlineStr">
        <is>
          <t>3100-P-8302A/B</t>
        </is>
      </c>
      <c r="D26" s="176" t="inlineStr">
        <is>
          <t>冷冻水输送泵</t>
        </is>
      </c>
      <c r="E26" s="177">
        <v>2</v>
      </c>
      <c r="F26" s="907" t="inlineStr">
        <is>
          <t xml:space="preserve">工况1：乙二醇溶液
工况2：乙二醇溶液</t>
        </is>
      </c>
      <c r="G26" s="907" t="inlineStr">
        <is>
          <t xml:space="preserve">工况1：1.0739
工况2：1.0739</t>
        </is>
      </c>
      <c r="H26" s="908" t="inlineStr">
        <is>
          <t xml:space="preserve">工况1：-20
工况2：-20</t>
        </is>
      </c>
      <c r="I26" s="907" t="inlineStr">
        <is>
          <t xml:space="preserve">工况1：0.002
工况2：0.002</t>
        </is>
      </c>
      <c r="J26" s="907" t="inlineStr">
        <is>
          <t xml:space="preserve">工况1：11.369774
工况2：11.369774</t>
        </is>
      </c>
      <c r="K26" s="908" t="inlineStr">
        <is>
          <t xml:space="preserve">工况1：0.02
工况2：0.02</t>
        </is>
      </c>
      <c r="L26" s="909" t="inlineStr">
        <is>
          <t xml:space="preserve">工况1：0.85
工况2：0.85</t>
        </is>
      </c>
      <c r="M26" s="136"/>
      <c r="N26" s="908" t="inlineStr">
        <is>
          <t xml:space="preserve">工况1：313.19
工况2：140.63</t>
        </is>
      </c>
      <c r="O26" s="909" t="inlineStr">
        <is>
          <t xml:space="preserve">工况1：375
工况2：155</t>
        </is>
      </c>
      <c r="P26" s="907" t="inlineStr">
        <is>
          <t xml:space="preserve">工况1：80
工况2：80</t>
        </is>
      </c>
      <c r="Q26" s="179"/>
      <c r="R26" s="235"/>
      <c r="S26" s="236"/>
      <c r="T26" s="177"/>
      <c r="U26" s="177"/>
      <c r="V26" s="910" t="inlineStr">
        <is>
          <t xml:space="preserve">工况1：5
工况2：5</t>
        </is>
      </c>
      <c r="W26" s="240"/>
      <c r="X26" s="237">
        <f>IFERROR(IF(OR(O26="",P26="",G26="",U26="",U26=0),"",O26*P26*G26/367.2/U26*100),"")</f>
      </c>
      <c r="Y26" s="177"/>
      <c r="Z26" s="907" t="inlineStr">
        <is>
          <t xml:space="preserve">工况1：PLAN11
工况2：PLAN11</t>
        </is>
      </c>
      <c r="AA26" s="911" t="inlineStr">
        <is>
          <t xml:space="preserve">工况1：轴承风冷；保温/伴热/保冷按工程规定
工况2：轴承风冷；保温/伴热/保冷按工程规定</t>
        </is>
      </c>
      <c r="AB26" s="176"/>
      <c r="AC26" s="176"/>
      <c r="AD26" s="137"/>
      <c r="AE26" s="137"/>
      <c r="AF26" s="137"/>
      <c r="AG26" s="138"/>
      <c r="AI26" s="462"/>
    </row>
    <row r="27" spans="1:35" ht="80.099999999999994" customHeight="1">
      <c r="A27" s="135" t="inlineStr">
        <is>
          <t>020</t>
        </is>
      </c>
      <c r="B27" s="176"/>
      <c r="C27" s="176" t="inlineStr">
        <is>
          <t>3100-P-8303A/B/C</t>
        </is>
      </c>
      <c r="D27" s="176" t="inlineStr">
        <is>
          <t>冷水输送泵</t>
        </is>
      </c>
      <c r="E27" s="177">
        <v>3</v>
      </c>
      <c r="F27" s="176" t="inlineStr">
        <is>
          <t>冷水</t>
        </is>
      </c>
      <c r="G27" s="176">
        <v>0.998</v>
      </c>
      <c r="H27" s="178" t="inlineStr">
        <is>
          <t>12</t>
        </is>
      </c>
      <c r="I27" s="176" t="inlineStr">
        <is>
          <t>0.00489</t>
        </is>
      </c>
      <c r="J27" s="176">
        <v>1.232465</v>
      </c>
      <c r="K27" s="178">
        <v>0.02</v>
      </c>
      <c r="L27" s="184">
        <v>0.83</v>
      </c>
      <c r="M27" s="136"/>
      <c r="N27" s="178">
        <v>450</v>
      </c>
      <c r="O27" s="184">
        <v>540</v>
      </c>
      <c r="P27" s="176" t="inlineStr">
        <is>
          <t>85</t>
        </is>
      </c>
      <c r="Q27" s="179"/>
      <c r="R27" s="235"/>
      <c r="S27" s="236"/>
      <c r="T27" s="177"/>
      <c r="U27" s="177"/>
      <c r="V27" s="177" t="inlineStr">
        <is>
          <t>5</t>
        </is>
      </c>
      <c r="W27" s="240"/>
      <c r="X27" s="237">
        <f>IFERROR(IF(OR(O27="",P27="",G27="",U27="",U27=0),"",O27*P27*G27/367.2/U27*100),"")</f>
      </c>
      <c r="Y27" s="177"/>
      <c r="Z27" s="176" t="inlineStr">
        <is>
          <t>PLAN11</t>
        </is>
      </c>
      <c r="AA27" s="136" t="inlineStr">
        <is>
          <t>轴承风冷；保温/伴热/保冷按工程规定</t>
        </is>
      </c>
      <c r="AB27" s="176"/>
      <c r="AC27" s="176"/>
      <c r="AD27" s="137"/>
      <c r="AE27" s="137"/>
      <c r="AF27" s="137"/>
      <c r="AG27" s="138"/>
      <c r="AI27" s="462"/>
    </row>
    <row r="28" spans="1:35" s="69" customFormat="1" ht="21.75" customHeight="1">
      <c r="A28" s="139"/>
      <c r="B28" s="140"/>
      <c r="C28" s="140"/>
      <c r="D28" s="141" t="s">
        <v>153</v>
      </c>
      <c r="E28" s="142">
        <f>SUM(E8:E27)</f>
        <v>38</v>
      </c>
      <c r="F28" s="143"/>
      <c r="G28" s="140"/>
      <c r="H28" s="140"/>
      <c r="I28" s="140"/>
      <c r="J28" s="140"/>
      <c r="K28" s="140"/>
      <c r="L28" s="140"/>
      <c r="M28" s="140"/>
      <c r="N28" s="140"/>
      <c r="O28" s="140"/>
      <c r="P28" s="140"/>
      <c r="Q28" s="144"/>
      <c r="R28" s="145"/>
      <c r="S28" s="145"/>
      <c r="T28" s="145"/>
      <c r="U28" s="140"/>
      <c r="V28" s="140"/>
      <c r="W28" s="140"/>
      <c r="X28" s="146"/>
      <c r="Y28" s="140"/>
      <c r="Z28" s="140"/>
      <c r="AA28" s="140"/>
      <c r="AB28" s="140"/>
      <c r="AC28" s="140"/>
      <c r="AD28" s="140"/>
      <c r="AE28" s="140"/>
      <c r="AF28" s="140"/>
      <c r="AG28" s="147"/>
    </row>
    <row r="29" spans="1:35" s="67" customFormat="1" ht="27.75" customHeight="1">
      <c r="A29" s="481" t="s">
        <v>230</v>
      </c>
      <c r="B29" s="481"/>
      <c r="C29" s="473" t="s">
        <v>231</v>
      </c>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c r="AG29" s="473"/>
    </row>
    <row r="30" spans="1:35" s="67" customFormat="1" ht="19.5" customHeight="1">
      <c r="A30" s="482"/>
      <c r="B30" s="482"/>
      <c r="C30" s="474"/>
      <c r="D30" s="474"/>
      <c r="E30" s="474"/>
      <c r="F30" s="474"/>
      <c r="G30" s="474"/>
      <c r="H30" s="474"/>
      <c r="I30" s="474"/>
      <c r="J30" s="474"/>
      <c r="K30" s="474"/>
      <c r="L30" s="474"/>
      <c r="M30" s="474"/>
      <c r="N30" s="474"/>
      <c r="O30" s="474"/>
      <c r="P30" s="474"/>
      <c r="Q30" s="474"/>
      <c r="R30" s="474"/>
      <c r="S30" s="474"/>
      <c r="T30" s="474"/>
      <c r="U30" s="474"/>
      <c r="V30" s="474"/>
      <c r="W30" s="474"/>
      <c r="X30" s="474"/>
      <c r="Y30" s="474"/>
      <c r="Z30" s="474"/>
      <c r="AA30" s="474"/>
      <c r="AB30" s="474"/>
      <c r="AC30" s="474"/>
      <c r="AD30" s="474"/>
      <c r="AE30" s="474"/>
      <c r="AF30" s="474"/>
      <c r="AG30" s="474"/>
    </row>
  </sheetData>
  <sheetProtection formatCells="0" formatColumns="0" formatRows="0" insertColumns="0" insertRows="0" insertHyperlinks="0" deleteColumns="0" deleteRows="0" sort="0" autoFilter="0" pivotTables="0"/>
  <autoFilter ref="A7:AG30"/>
  <mergeCells count="51">
    <mergeCell ref="A6:A7"/>
    <mergeCell ref="P6:P7"/>
    <mergeCell ref="C29:AG30"/>
    <mergeCell ref="AC3:AG4"/>
    <mergeCell ref="A29:B30"/>
    <mergeCell ref="Q6:R7"/>
    <mergeCell ref="V3:X4"/>
    <mergeCell ref="Y3:AA4"/>
    <mergeCell ref="K3:U5"/>
    <mergeCell ref="AB6:AB7"/>
    <mergeCell ref="AC6:AC7"/>
    <mergeCell ref="AD6:AD7"/>
    <mergeCell ref="AE6:AE7"/>
    <mergeCell ref="AF6:AF7"/>
    <mergeCell ref="U6:U7"/>
    <mergeCell ref="X6:X7"/>
    <mergeCell ref="Y6:Y7"/>
    <mergeCell ref="AC2:AG2"/>
    <mergeCell ref="B6:B7"/>
    <mergeCell ref="C6:C7"/>
    <mergeCell ref="D6:D7"/>
    <mergeCell ref="E6:E7"/>
    <mergeCell ref="AC5:AG5"/>
    <mergeCell ref="F6:F7"/>
    <mergeCell ref="G6:G7"/>
    <mergeCell ref="H6:H7"/>
    <mergeCell ref="I6:I7"/>
    <mergeCell ref="J6:J7"/>
    <mergeCell ref="Z6:Z7"/>
    <mergeCell ref="AA6:AA7"/>
    <mergeCell ref="K6:L6"/>
    <mergeCell ref="M6:O6"/>
    <mergeCell ref="V6:W6"/>
    <mergeCell ref="AB3:AB4"/>
    <mergeCell ref="S6:S7"/>
    <mergeCell ref="T6:T7"/>
    <mergeCell ref="AG6:AG7"/>
    <mergeCell ref="AI3:AI8"/>
    <mergeCell ref="A5:C5"/>
    <mergeCell ref="D5:H5"/>
    <mergeCell ref="V5:X5"/>
    <mergeCell ref="Y5:AA5"/>
    <mergeCell ref="C2:D2"/>
    <mergeCell ref="E2:G2"/>
    <mergeCell ref="J2:L2"/>
    <mergeCell ref="V2:W2"/>
    <mergeCell ref="X2:AA2"/>
    <mergeCell ref="A3:C3"/>
    <mergeCell ref="D3:H3"/>
    <mergeCell ref="A4:C4"/>
    <mergeCell ref="D4:H4"/>
  </mergeCells>
  <phoneticPr fontId="58" type="noConversion"/>
  <dataValidations count="2">
    <dataValidation type="list" allowBlank="1" showInputMessage="1" showErrorMessage="1" sqref="Y5:AA5">
      <formula1>姓名</formula1>
    </dataValidation>
    <dataValidation type="list" allowBlank="1" showInputMessage="1" showErrorMessage="1" sqref="AC3:AG4">
      <formula1>技术评审人</formula1>
    </dataValidation>
  </dataValidations>
  <printOptions horizontalCentered="1"/>
  <pageMargins left="3.9370078740157501E-2" right="7.8740157480315001E-2" top="0.31496062992126" bottom="0.31496062992126" header="0.31496062992126" footer="0.31496062992126"/>
  <pageSetup paperSize="9" orientation="landscape" r:id="rId1" fitToWidth="1" fitToHeight="0"/>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7"/>
  <sheetViews>
    <sheetView view="pageBreakPreview" zoomScale="70" zoomScaleNormal="70" zoomScaleSheetLayoutView="70" workbookViewId="0">
      <selection activeCell="O15" sqref="O15"/>
    </sheetView>
  </sheetViews>
  <sheetFormatPr defaultColWidth="9" defaultRowHeight="15.6"/>
  <cols>
    <col min="1" max="1" width="5.59765625" customWidth="1"/>
    <col min="2" max="2" width="11.09765625" customWidth="1"/>
    <col min="4" max="4" width="10" customWidth="1"/>
    <col min="6" max="6" width="10.3984375" customWidth="1"/>
    <col min="7" max="7" width="8.59765625" customWidth="1"/>
    <col min="15" max="15" width="9.8984375" customWidth="1"/>
    <col min="16" max="16" width="13.69921875" customWidth="1"/>
    <col min="19" max="19" width="12.19921875" customWidth="1"/>
    <col min="20" max="20" width="10.5" customWidth="1"/>
    <col min="21" max="21" width="16" customWidth="1"/>
  </cols>
  <sheetData>
    <row r="1" spans="1:23" ht="24.75" customHeight="1">
      <c r="A1" s="495" t="s">
        <v>2</v>
      </c>
      <c r="B1" s="495"/>
      <c r="C1" s="495">
        <f>IF('选型表'!J2="","",'选型表'!J2)</f>
      </c>
      <c r="D1" s="495"/>
      <c r="E1" s="495"/>
      <c r="F1" s="495"/>
      <c r="G1" s="495"/>
      <c r="H1" s="495"/>
      <c r="I1" s="64"/>
      <c r="J1" s="64"/>
      <c r="K1" s="64"/>
      <c r="L1" s="496"/>
      <c r="M1" s="496"/>
      <c r="N1" s="496"/>
      <c r="O1" s="496"/>
      <c r="P1" s="496"/>
      <c r="Q1" s="22"/>
      <c r="R1" s="66"/>
      <c r="S1" s="22"/>
      <c r="T1" s="22"/>
      <c r="U1" s="22"/>
    </row>
    <row r="2" spans="1:23" ht="31.5" customHeight="1">
      <c r="A2" s="497" t="s">
        <v>0</v>
      </c>
      <c r="B2" s="497"/>
      <c r="C2" s="497" t="str">
        <f>IF('选型表'!D3="","",'选型表'!D3)</f>
        <v>中石油吉林化工工程有限公司</v>
      </c>
      <c r="D2" s="497"/>
      <c r="E2" s="497"/>
      <c r="F2" s="497"/>
      <c r="G2" s="497"/>
      <c r="H2" s="497"/>
      <c r="I2" s="508" t="s">
        <v>232</v>
      </c>
      <c r="J2" s="509"/>
      <c r="K2" s="509"/>
      <c r="L2" s="509"/>
      <c r="M2" s="509"/>
      <c r="N2" s="509"/>
      <c r="O2" s="510"/>
      <c r="P2" s="65" t="s">
        <v>131</v>
      </c>
      <c r="Q2" s="500" t="str">
        <f>IF('选型表'!Y3="","",'选型表'!Y3)</f>
        <v>江苏省南通市通州湾绿色化工拓展区(主体港)</v>
      </c>
      <c r="R2" s="500"/>
      <c r="S2" s="65" t="s">
        <v>233</v>
      </c>
      <c r="T2" s="497">
        <f>IF('选型表'!AC3="","",'选型表'!AC3)</f>
      </c>
      <c r="U2" s="497"/>
    </row>
    <row r="3" spans="1:23" ht="43.5" customHeight="1">
      <c r="A3" s="498" t="s">
        <v>132</v>
      </c>
      <c r="B3" s="498"/>
      <c r="C3" s="499" t="str">
        <f>IF('选型表'!D5="","",'选型表'!D5)</f>
        <v>蓝海新材料有限公司高端聚烯烃新材料项目10万吨/年POE装置</v>
      </c>
      <c r="D3" s="499"/>
      <c r="E3" s="499"/>
      <c r="F3" s="499"/>
      <c r="G3" s="499"/>
      <c r="H3" s="499"/>
      <c r="I3" s="511"/>
      <c r="J3" s="512"/>
      <c r="K3" s="512"/>
      <c r="L3" s="512"/>
      <c r="M3" s="512"/>
      <c r="N3" s="512"/>
      <c r="O3" s="513"/>
      <c r="P3" s="65" t="s">
        <v>133</v>
      </c>
      <c r="Q3" s="500" t="str">
        <f>IF('选型表'!Y5="","",'选型表'!Y5)</f>
      </c>
      <c r="R3" s="500"/>
      <c r="S3" s="65" t="s">
        <v>134</v>
      </c>
      <c r="T3" s="501">
        <f>IF('选型表'!AC5="","",'选型表'!AC5)</f>
      </c>
      <c r="U3" s="502"/>
      <c r="W3" s="462" t="s">
        <v>234</v>
      </c>
    </row>
    <row r="4" spans="1:23" ht="25.5" customHeight="1">
      <c r="A4" s="497" t="s">
        <v>235</v>
      </c>
      <c r="B4" s="497"/>
      <c r="C4" s="497"/>
      <c r="D4" s="497"/>
      <c r="E4" s="497"/>
      <c r="F4" s="497"/>
      <c r="G4" s="497"/>
      <c r="H4" s="497"/>
      <c r="I4" s="497"/>
      <c r="J4" s="497"/>
      <c r="K4" s="497"/>
      <c r="L4" s="497"/>
      <c r="M4" s="497"/>
      <c r="N4" s="497"/>
      <c r="O4" s="497"/>
      <c r="P4" s="497"/>
      <c r="Q4" s="497"/>
      <c r="R4" s="497"/>
      <c r="S4" s="497"/>
      <c r="T4" s="497"/>
      <c r="U4" s="497"/>
      <c r="W4" s="462"/>
    </row>
    <row r="5" spans="1:23" ht="42.75" customHeight="1">
      <c r="A5" s="514" t="s">
        <v>163</v>
      </c>
      <c r="B5" s="514" t="s">
        <v>137</v>
      </c>
      <c r="C5" s="514" t="s">
        <v>138</v>
      </c>
      <c r="D5" s="515"/>
      <c r="E5" s="514" t="s">
        <v>139</v>
      </c>
      <c r="F5" s="516" t="s">
        <v>236</v>
      </c>
      <c r="G5" s="504" t="s">
        <v>237</v>
      </c>
      <c r="H5" s="503" t="s">
        <v>238</v>
      </c>
      <c r="I5" s="503"/>
      <c r="J5" s="503"/>
      <c r="K5" s="504" t="s">
        <v>239</v>
      </c>
      <c r="L5" s="518" t="s">
        <v>240</v>
      </c>
      <c r="M5" s="504" t="s">
        <v>241</v>
      </c>
      <c r="N5" s="504" t="s">
        <v>242</v>
      </c>
      <c r="O5" s="504" t="s">
        <v>243</v>
      </c>
      <c r="P5" s="503" t="s">
        <v>244</v>
      </c>
      <c r="Q5" s="503" t="s">
        <v>245</v>
      </c>
      <c r="R5" s="503" t="s">
        <v>246</v>
      </c>
      <c r="S5" s="504" t="s">
        <v>247</v>
      </c>
      <c r="T5" s="503" t="s">
        <v>248</v>
      </c>
      <c r="U5" s="506" t="s">
        <v>74</v>
      </c>
      <c r="W5" s="462"/>
    </row>
    <row r="6" spans="1:23" ht="37.200000000000003">
      <c r="A6" s="514"/>
      <c r="B6" s="514"/>
      <c r="C6" s="515"/>
      <c r="D6" s="515"/>
      <c r="E6" s="514"/>
      <c r="F6" s="517"/>
      <c r="G6" s="505"/>
      <c r="H6" s="23" t="s">
        <v>249</v>
      </c>
      <c r="I6" s="23" t="s">
        <v>250</v>
      </c>
      <c r="J6" s="23" t="s">
        <v>251</v>
      </c>
      <c r="K6" s="505"/>
      <c r="L6" s="519"/>
      <c r="M6" s="505"/>
      <c r="N6" s="505"/>
      <c r="O6" s="505"/>
      <c r="P6" s="503"/>
      <c r="Q6" s="503"/>
      <c r="R6" s="503"/>
      <c r="S6" s="505"/>
      <c r="T6" s="503"/>
      <c r="U6" s="507"/>
      <c r="W6" s="462"/>
    </row>
    <row r="7" spans="1:23" ht="60" customHeight="1">
      <c r="A7" s="20" t="str">
        <f>IF('选型表'!A8="","",'选型表'!A8)</f>
        <v>001</v>
      </c>
      <c r="B7" s="20" t="inlineStr">
        <is>
          <t>3100-P-3133A/B</t>
        </is>
      </c>
      <c r="C7" s="20"/>
      <c r="D7" s="20"/>
      <c r="E7" s="20">
        <f>IF('选型表'!E8="","",'选型表'!E8)</f>
        <v>2</v>
      </c>
      <c r="F7" s="21"/>
      <c r="G7" s="245"/>
      <c r="H7" s="245"/>
      <c r="I7" s="245"/>
      <c r="J7" s="245" t="inlineStr">
        <is>
          <t>不带支脚</t>
        </is>
      </c>
      <c r="K7" s="245"/>
      <c r="L7" s="246"/>
      <c r="M7" s="245"/>
      <c r="N7" s="245"/>
      <c r="O7" s="245" t="inlineStr">
        <is>
          <t>设振动测量加工表面；恒液位油杯采用平衡型或非排气型</t>
        </is>
      </c>
      <c r="P7" s="245" t="inlineStr">
        <is>
          <t>稀油润滑</t>
        </is>
      </c>
      <c r="Q7" s="247" t="inlineStr">
        <is>
          <t>304</t>
        </is>
      </c>
      <c r="R7" s="247" t="inlineStr">
        <is>
          <t>钢制缠绕垫；中心支撑环和内部金属环为不锈钢</t>
        </is>
      </c>
      <c r="S7" s="247"/>
      <c r="T7" s="247" t="inlineStr">
        <is>
          <t>碳钢</t>
        </is>
      </c>
      <c r="U7" s="247" t="inlineStr">
        <is>
          <t>PLAN22提供双过滤器及差压变送器,过滤器可以在线切换</t>
        </is>
      </c>
      <c r="W7" s="462"/>
    </row>
    <row r="8" spans="1:23" ht="60" customHeight="1">
      <c r="A8" s="20" t="str">
        <f>IF('选型表'!A9="","",'选型表'!A9)</f>
        <v>002</v>
      </c>
      <c r="B8" s="20" t="inlineStr">
        <is>
          <t>3100-P-3143A/B</t>
        </is>
      </c>
      <c r="C8" s="20"/>
      <c r="D8" s="20"/>
      <c r="E8" s="20">
        <f>IF('选型表'!E9="","",'选型表'!E9)</f>
        <v>2</v>
      </c>
      <c r="F8" s="21"/>
      <c r="G8" s="245"/>
      <c r="H8" s="245"/>
      <c r="I8" s="245"/>
      <c r="J8" s="245" t="inlineStr">
        <is>
          <t>不带支脚</t>
        </is>
      </c>
      <c r="K8" s="245"/>
      <c r="L8" s="246"/>
      <c r="M8" s="245"/>
      <c r="N8" s="245"/>
      <c r="O8" s="245" t="inlineStr">
        <is>
          <t>设振动测量加工表面；恒液位油杯采用平衡型或非排气型</t>
        </is>
      </c>
      <c r="P8" s="245" t="inlineStr">
        <is>
          <t>稀油润滑</t>
        </is>
      </c>
      <c r="Q8" s="247" t="inlineStr">
        <is>
          <t>304</t>
        </is>
      </c>
      <c r="R8" s="247" t="inlineStr">
        <is>
          <t>钢制缠绕垫；中心支撑环和内部金属环为不锈钢</t>
        </is>
      </c>
      <c r="S8" s="247"/>
      <c r="T8" s="247" t="inlineStr">
        <is>
          <t>碳钢</t>
        </is>
      </c>
      <c r="U8" s="247" t="inlineStr">
        <is>
          <t>PLAN22提供双过滤器及差压变送器,过滤器可以在线切换</t>
        </is>
      </c>
      <c r="W8" s="462"/>
    </row>
    <row r="9" spans="1:23" ht="60" customHeight="1">
      <c r="A9" s="20" t="str">
        <f>IF('选型表'!A10="","",'选型表'!A10)</f>
        <v>003</v>
      </c>
      <c r="B9" s="20" t="inlineStr">
        <is>
          <t>3100-P-4112A/B</t>
        </is>
      </c>
      <c r="C9" s="20"/>
      <c r="D9" s="20"/>
      <c r="E9" s="20">
        <f>IF('选型表'!E10="","",'选型表'!E10)</f>
        <v>2</v>
      </c>
      <c r="F9" s="21"/>
      <c r="G9" s="245"/>
      <c r="H9" s="245"/>
      <c r="I9" s="245"/>
      <c r="J9" s="245" t="inlineStr">
        <is>
          <t>不带支脚</t>
        </is>
      </c>
      <c r="K9" s="245"/>
      <c r="L9" s="246"/>
      <c r="M9" s="245"/>
      <c r="N9" s="245"/>
      <c r="O9" s="245" t="inlineStr">
        <is>
          <t>设振动测量加工表面；恒液位油杯采用平衡型或非排气型</t>
        </is>
      </c>
      <c r="P9" s="245" t="inlineStr">
        <is>
          <t>稀油润滑</t>
        </is>
      </c>
      <c r="Q9" s="247" t="inlineStr">
        <is>
          <t>304</t>
        </is>
      </c>
      <c r="R9" s="247" t="inlineStr">
        <is>
          <t>钢制缠绕垫；中心支撑环和内部金属环为不锈钢</t>
        </is>
      </c>
      <c r="S9" s="247"/>
      <c r="T9" s="247" t="inlineStr">
        <is>
          <t>碳钢</t>
        </is>
      </c>
      <c r="U9" s="247" t="inlineStr">
        <is>
          <t>PLAN22提供双过滤器及差压变送器,过滤器可以在线切换</t>
        </is>
      </c>
      <c r="W9" s="462"/>
    </row>
    <row r="10" spans="1:23" ht="60" customHeight="1">
      <c r="A10" s="20" t="str">
        <f>IF('选型表'!A11="","",'选型表'!A11)</f>
        <v>004</v>
      </c>
      <c r="B10" s="20" t="inlineStr">
        <is>
          <t>3100-P-4123A/B</t>
        </is>
      </c>
      <c r="C10" s="20"/>
      <c r="D10" s="20"/>
      <c r="E10" s="20">
        <f>IF('选型表'!E11="","",'选型表'!E11)</f>
        <v>2</v>
      </c>
      <c r="F10" s="21"/>
      <c r="G10" s="245"/>
      <c r="H10" s="245"/>
      <c r="I10" s="245"/>
      <c r="J10" s="245" t="inlineStr">
        <is>
          <t>不带支脚</t>
        </is>
      </c>
      <c r="K10" s="245"/>
      <c r="L10" s="246"/>
      <c r="M10" s="245"/>
      <c r="N10" s="245"/>
      <c r="O10" s="245" t="inlineStr">
        <is>
          <t>设振动测量加工表面；恒液位油杯采用平衡型或非排气型</t>
        </is>
      </c>
      <c r="P10" s="245" t="inlineStr">
        <is>
          <t>稀油润滑</t>
        </is>
      </c>
      <c r="Q10" s="247" t="inlineStr">
        <is>
          <t>304</t>
        </is>
      </c>
      <c r="R10" s="247" t="inlineStr">
        <is>
          <t>钢制缠绕垫；中心支撑环和内部金属环为不锈钢</t>
        </is>
      </c>
      <c r="S10" s="247"/>
      <c r="T10" s="247" t="inlineStr">
        <is>
          <t>碳钢</t>
        </is>
      </c>
      <c r="U10" s="247" t="inlineStr">
        <is>
          <t>PLAN22提供双过滤器及差压变送器,过滤器可以在线切换</t>
        </is>
      </c>
      <c r="W10" s="462"/>
    </row>
    <row r="11" spans="1:23" ht="60" customHeight="1">
      <c r="A11" s="20" t="str">
        <f>IF('选型表'!A12="","",'选型表'!A12)</f>
        <v>005</v>
      </c>
      <c r="B11" s="20" t="inlineStr">
        <is>
          <t>3100-P-4133A/B</t>
        </is>
      </c>
      <c r="C11" s="20"/>
      <c r="D11" s="20"/>
      <c r="E11" s="20">
        <f>IF('选型表'!E12="","",'选型表'!E12)</f>
        <v>2</v>
      </c>
      <c r="F11" s="21"/>
      <c r="G11" s="245"/>
      <c r="H11" s="245"/>
      <c r="I11" s="245"/>
      <c r="J11" s="245" t="inlineStr">
        <is>
          <t>不带支脚</t>
        </is>
      </c>
      <c r="K11" s="245"/>
      <c r="L11" s="246"/>
      <c r="M11" s="245"/>
      <c r="N11" s="245"/>
      <c r="O11" s="245" t="inlineStr">
        <is>
          <t>设振动测量加工表面；恒液位油杯采用平衡型或非排气型</t>
        </is>
      </c>
      <c r="P11" s="245" t="inlineStr">
        <is>
          <t>稀油润滑</t>
        </is>
      </c>
      <c r="Q11" s="247" t="inlineStr">
        <is>
          <t>304</t>
        </is>
      </c>
      <c r="R11" s="247" t="inlineStr">
        <is>
          <t>钢制缠绕垫；中心支撑环和内部金属环为不锈钢</t>
        </is>
      </c>
      <c r="S11" s="247"/>
      <c r="T11" s="247" t="inlineStr">
        <is>
          <t>碳钢</t>
        </is>
      </c>
      <c r="U11" s="247" t="inlineStr">
        <is>
          <t>PLAN12提供双过滤器及差压变送器,过滤器可以在线切换</t>
        </is>
      </c>
      <c r="W11" s="462"/>
    </row>
    <row r="12" spans="1:23" ht="60" customHeight="1">
      <c r="A12" s="20" t="str">
        <f>IF('选型表'!A13="","",'选型表'!A13)</f>
        <v>006</v>
      </c>
      <c r="B12" s="20" t="inlineStr">
        <is>
          <t>3100-P-4134</t>
        </is>
      </c>
      <c r="C12" s="20"/>
      <c r="D12" s="20"/>
      <c r="E12" s="20">
        <f>IF('选型表'!E13="","",'选型表'!E13)</f>
        <v>1</v>
      </c>
      <c r="F12" s="21"/>
      <c r="G12" s="245"/>
      <c r="H12" s="245"/>
      <c r="I12" s="245"/>
      <c r="J12" s="245" t="inlineStr">
        <is>
          <t>不带支脚</t>
        </is>
      </c>
      <c r="K12" s="245"/>
      <c r="L12" s="246"/>
      <c r="M12" s="245"/>
      <c r="N12" s="245"/>
      <c r="O12" s="245" t="inlineStr">
        <is>
          <t>设振动测量加工表面；恒液位油杯采用平衡型或非排气型</t>
        </is>
      </c>
      <c r="P12" s="245" t="inlineStr">
        <is>
          <t>稀油润滑</t>
        </is>
      </c>
      <c r="Q12" s="247" t="inlineStr">
        <is>
          <t>304</t>
        </is>
      </c>
      <c r="R12" s="247" t="inlineStr">
        <is>
          <t>钢制缠绕垫；中心支撑环和内部金属环为不锈钢</t>
        </is>
      </c>
      <c r="S12" s="247"/>
      <c r="T12" s="247" t="inlineStr">
        <is>
          <t>碳钢</t>
        </is>
      </c>
      <c r="U12" s="912" t="inlineStr">
        <is>
          <t xml:space="preserve">PLAN12提供双过滤器及差压变送器,过滤器可以在线切换
密封冲洗方案需卖方核实确认
买卖双方及设计方共同确认密封方案,但密封方案的修改不能影响商务价格</t>
        </is>
      </c>
      <c r="W12" s="462"/>
    </row>
    <row r="13" spans="1:23" ht="60" customHeight="1">
      <c r="A13" s="20" t="str">
        <f>IF('选型表'!A14="","",'选型表'!A14)</f>
        <v>007</v>
      </c>
      <c r="B13" s="20" t="inlineStr">
        <is>
          <t>3100-P-8121A/B</t>
        </is>
      </c>
      <c r="C13" s="20"/>
      <c r="D13" s="20"/>
      <c r="E13" s="20">
        <f>IF('选型表'!E14="","",'选型表'!E14)</f>
        <v>2</v>
      </c>
      <c r="F13" s="21"/>
      <c r="G13" s="245"/>
      <c r="H13" s="245"/>
      <c r="I13" s="245"/>
      <c r="J13" s="245" t="inlineStr">
        <is>
          <t>不带支脚</t>
        </is>
      </c>
      <c r="K13" s="245"/>
      <c r="L13" s="246"/>
      <c r="M13" s="245"/>
      <c r="N13" s="245"/>
      <c r="O13" s="245" t="inlineStr">
        <is>
          <t>设振动测量加工表面；恒液位油杯采用平衡型或非排气型</t>
        </is>
      </c>
      <c r="P13" s="245" t="inlineStr">
        <is>
          <t>稀油润滑</t>
        </is>
      </c>
      <c r="Q13" s="247" t="inlineStr">
        <is>
          <t>304</t>
        </is>
      </c>
      <c r="R13" s="247" t="inlineStr">
        <is>
          <t>钢制缠绕垫；中心支撑环和内部金属环为不锈钢</t>
        </is>
      </c>
      <c r="S13" s="247"/>
      <c r="T13" s="247" t="inlineStr">
        <is>
          <t>碳钢</t>
        </is>
      </c>
      <c r="U13" s="247"/>
      <c r="W13" s="462"/>
    </row>
    <row r="14" spans="1:23" ht="60" customHeight="1">
      <c r="A14" s="20" t="str">
        <f>IF('选型表'!A15="","",'选型表'!A15)</f>
        <v>008</v>
      </c>
      <c r="B14" s="20" t="inlineStr">
        <is>
          <t>3100-P-8151AB</t>
        </is>
      </c>
      <c r="C14" s="20"/>
      <c r="D14" s="20"/>
      <c r="E14" s="20">
        <f>IF('选型表'!E15="","",'选型表'!E15)</f>
        <v>2</v>
      </c>
      <c r="F14" s="21"/>
      <c r="G14" s="245"/>
      <c r="H14" s="245"/>
      <c r="I14" s="245"/>
      <c r="J14" s="245" t="inlineStr">
        <is>
          <t>不带支脚</t>
        </is>
      </c>
      <c r="K14" s="245"/>
      <c r="L14" s="246"/>
      <c r="M14" s="245"/>
      <c r="N14" s="245"/>
      <c r="O14" s="245" t="inlineStr">
        <is>
          <t>设振动测量加工表面；恒液位油杯采用平衡型或非排气型</t>
        </is>
      </c>
      <c r="P14" s="245" t="inlineStr">
        <is>
          <t>稀油润滑</t>
        </is>
      </c>
      <c r="Q14" s="247" t="inlineStr">
        <is>
          <t>304</t>
        </is>
      </c>
      <c r="R14" s="247" t="inlineStr">
        <is>
          <t>钢制缠绕垫；中心支撑环和内部金属环为不锈钢</t>
        </is>
      </c>
      <c r="S14" s="247"/>
      <c r="T14" s="247" t="inlineStr">
        <is>
          <t>碳钢</t>
        </is>
      </c>
      <c r="U14" s="247"/>
      <c r="W14" s="462"/>
    </row>
    <row r="15" spans="1:23" ht="60" customHeight="1">
      <c r="A15" s="20" t="str">
        <f>IF('选型表'!A16="","",'选型表'!A16)</f>
        <v>009</v>
      </c>
      <c r="B15" s="20" t="inlineStr">
        <is>
          <t>3100-P-8171</t>
        </is>
      </c>
      <c r="C15" s="20"/>
      <c r="D15" s="20"/>
      <c r="E15" s="20">
        <f>IF('选型表'!E16="","",'选型表'!E16)</f>
        <v>1</v>
      </c>
      <c r="F15" s="21"/>
      <c r="G15" s="245"/>
      <c r="H15" s="245"/>
      <c r="I15" s="245"/>
      <c r="J15" s="245" t="inlineStr">
        <is>
          <t>不带支脚</t>
        </is>
      </c>
      <c r="K15" s="245"/>
      <c r="L15" s="246"/>
      <c r="M15" s="245"/>
      <c r="N15" s="245"/>
      <c r="O15" s="245" t="inlineStr">
        <is>
          <t>设振动测量加工表面；恒液位油杯采用平衡型或非排气型</t>
        </is>
      </c>
      <c r="P15" s="245" t="inlineStr">
        <is>
          <t>稀油润滑</t>
        </is>
      </c>
      <c r="Q15" s="247" t="inlineStr">
        <is>
          <t>304</t>
        </is>
      </c>
      <c r="R15" s="247" t="inlineStr">
        <is>
          <t>钢制缠绕垫；中心支撑环和内部金属环为不锈钢</t>
        </is>
      </c>
      <c r="S15" s="247"/>
      <c r="T15" s="247" t="inlineStr">
        <is>
          <t>碳钢</t>
        </is>
      </c>
      <c r="U15" s="247"/>
      <c r="W15" s="462"/>
    </row>
    <row r="16" spans="1:23" ht="60" customHeight="1">
      <c r="A16" s="20" t="str">
        <f>IF('选型表'!A17="","",'选型表'!A17)</f>
        <v>010</v>
      </c>
      <c r="B16" s="20" t="inlineStr">
        <is>
          <t>3100-P-3233A/B</t>
        </is>
      </c>
      <c r="C16" s="20"/>
      <c r="D16" s="20"/>
      <c r="E16" s="20">
        <f>IF('选型表'!E17="","",'选型表'!E17)</f>
        <v>2</v>
      </c>
      <c r="F16" s="21"/>
      <c r="G16" s="245"/>
      <c r="H16" s="245"/>
      <c r="I16" s="245"/>
      <c r="J16" s="245" t="inlineStr">
        <is>
          <t>不带支脚</t>
        </is>
      </c>
      <c r="K16" s="245"/>
      <c r="L16" s="246"/>
      <c r="M16" s="245"/>
      <c r="N16" s="245"/>
      <c r="O16" s="245" t="inlineStr">
        <is>
          <t>设振动测量加工表面；恒液位油杯采用平衡型或非排气型</t>
        </is>
      </c>
      <c r="P16" s="245" t="inlineStr">
        <is>
          <t>稀油润滑</t>
        </is>
      </c>
      <c r="Q16" s="247" t="inlineStr">
        <is>
          <t>304</t>
        </is>
      </c>
      <c r="R16" s="247" t="inlineStr">
        <is>
          <t>钢制缠绕垫；中心支撑环和内部金属环为不锈钢</t>
        </is>
      </c>
      <c r="S16" s="247"/>
      <c r="T16" s="247" t="inlineStr">
        <is>
          <t>碳钢</t>
        </is>
      </c>
      <c r="U16" s="247" t="inlineStr">
        <is>
          <t>PLAN22提供双过滤器及差压变送器,过滤器可以在线切换</t>
        </is>
      </c>
      <c r="W16" s="462"/>
    </row>
    <row r="17" spans="1:23" ht="60" customHeight="1">
      <c r="A17" s="20" t="str">
        <f>IF('选型表'!A18="","",'选型表'!A18)</f>
        <v>011</v>
      </c>
      <c r="B17" s="20" t="inlineStr">
        <is>
          <t>3100-P-3243A/B</t>
        </is>
      </c>
      <c r="C17" s="20"/>
      <c r="D17" s="20"/>
      <c r="E17" s="20">
        <f>IF('选型表'!E18="","",'选型表'!E18)</f>
        <v>2</v>
      </c>
      <c r="F17" s="21"/>
      <c r="G17" s="245"/>
      <c r="H17" s="245"/>
      <c r="I17" s="245"/>
      <c r="J17" s="245" t="inlineStr">
        <is>
          <t>不带支脚</t>
        </is>
      </c>
      <c r="K17" s="245"/>
      <c r="L17" s="246"/>
      <c r="M17" s="245"/>
      <c r="N17" s="245"/>
      <c r="O17" s="245" t="inlineStr">
        <is>
          <t>设振动测量加工表面；恒液位油杯采用平衡型或非排气型</t>
        </is>
      </c>
      <c r="P17" s="245" t="inlineStr">
        <is>
          <t>稀油润滑</t>
        </is>
      </c>
      <c r="Q17" s="247" t="inlineStr">
        <is>
          <t>304</t>
        </is>
      </c>
      <c r="R17" s="247" t="inlineStr">
        <is>
          <t>钢制缠绕垫；中心支撑环和内部金属环为不锈钢</t>
        </is>
      </c>
      <c r="S17" s="247"/>
      <c r="T17" s="247" t="inlineStr">
        <is>
          <t>碳钢</t>
        </is>
      </c>
      <c r="U17" s="912" t="inlineStr">
        <is>
          <t xml:space="preserve">PLAN22提供双过滤器及差压变送器,过滤器可以在线切换
存在辛烯工况和丁烯工况,选型应满足最苛刻工况,同时需兼顾另外一种工况</t>
        </is>
      </c>
      <c r="W17" s="462"/>
    </row>
    <row r="18" spans="1:23" ht="60" customHeight="1">
      <c r="A18" s="20" t="str">
        <f>IF('选型表'!A19="","",'选型表'!A19)</f>
        <v>012</v>
      </c>
      <c r="B18" s="20" t="inlineStr">
        <is>
          <t>3100-P-4212A/B</t>
        </is>
      </c>
      <c r="C18" s="20"/>
      <c r="D18" s="20"/>
      <c r="E18" s="20">
        <f>IF('选型表'!E19="","",'选型表'!E19)</f>
        <v>2</v>
      </c>
      <c r="F18" s="21"/>
      <c r="G18" s="245"/>
      <c r="H18" s="245"/>
      <c r="I18" s="245"/>
      <c r="J18" s="245" t="inlineStr">
        <is>
          <t>不带支脚</t>
        </is>
      </c>
      <c r="K18" s="245"/>
      <c r="L18" s="246"/>
      <c r="M18" s="245"/>
      <c r="N18" s="245"/>
      <c r="O18" s="245" t="inlineStr">
        <is>
          <t>设振动测量加工表面；恒液位油杯采用平衡型或非排气型</t>
        </is>
      </c>
      <c r="P18" s="245" t="inlineStr">
        <is>
          <t>稀油润滑</t>
        </is>
      </c>
      <c r="Q18" s="247" t="inlineStr">
        <is>
          <t>304</t>
        </is>
      </c>
      <c r="R18" s="247" t="inlineStr">
        <is>
          <t>钢制缠绕垫；中心支撑环和内部金属环为不锈钢</t>
        </is>
      </c>
      <c r="S18" s="247"/>
      <c r="T18" s="247" t="inlineStr">
        <is>
          <t>碳钢</t>
        </is>
      </c>
      <c r="U18" s="247" t="inlineStr">
        <is>
          <t>PLAN22提供双过滤器及差压变送器,过滤器可以在线切换</t>
        </is>
      </c>
      <c r="W18" s="462"/>
    </row>
    <row r="19" spans="1:23" ht="60" customHeight="1">
      <c r="A19" s="20" t="str">
        <f>IF('选型表'!A20="","",'选型表'!A20)</f>
        <v>013</v>
      </c>
      <c r="B19" s="20" t="inlineStr">
        <is>
          <t>3100-P-4213A/B</t>
        </is>
      </c>
      <c r="C19" s="20"/>
      <c r="D19" s="20"/>
      <c r="E19" s="20">
        <f>IF('选型表'!E20="","",'选型表'!E20)</f>
        <v>2</v>
      </c>
      <c r="F19" s="21"/>
      <c r="G19" s="245"/>
      <c r="H19" s="245"/>
      <c r="I19" s="245"/>
      <c r="J19" s="245" t="inlineStr">
        <is>
          <t>不带支脚</t>
        </is>
      </c>
      <c r="K19" s="245"/>
      <c r="L19" s="246"/>
      <c r="M19" s="245"/>
      <c r="N19" s="245"/>
      <c r="O19" s="245" t="inlineStr">
        <is>
          <t>设振动测量加工表面；恒液位油杯采用平衡型或非排气型</t>
        </is>
      </c>
      <c r="P19" s="245" t="inlineStr">
        <is>
          <t>稀油润滑</t>
        </is>
      </c>
      <c r="Q19" s="247" t="inlineStr">
        <is>
          <t>304</t>
        </is>
      </c>
      <c r="R19" s="247" t="inlineStr">
        <is>
          <t>钢制缠绕垫；中心支撑环和内部金属环为不锈钢</t>
        </is>
      </c>
      <c r="S19" s="247"/>
      <c r="T19" s="247" t="inlineStr">
        <is>
          <t>碳钢</t>
        </is>
      </c>
      <c r="U19" s="247" t="inlineStr">
        <is>
          <t>PLAN22提供双过滤器及差压变送器,过滤器可以在线切换</t>
        </is>
      </c>
      <c r="W19" s="462"/>
    </row>
    <row r="20" spans="1:23" ht="60" customHeight="1">
      <c r="A20" s="20" t="str">
        <f>IF('选型表'!A21="","",'选型表'!A21)</f>
        <v>014</v>
      </c>
      <c r="B20" s="20" t="inlineStr">
        <is>
          <t>3100-P-4223A/B</t>
        </is>
      </c>
      <c r="C20" s="20"/>
      <c r="D20" s="20"/>
      <c r="E20" s="20">
        <f>IF('选型表'!E21="","",'选型表'!E21)</f>
        <v>2</v>
      </c>
      <c r="F20" s="21"/>
      <c r="G20" s="245"/>
      <c r="H20" s="245"/>
      <c r="I20" s="245"/>
      <c r="J20" s="245" t="inlineStr">
        <is>
          <t>不带支脚</t>
        </is>
      </c>
      <c r="K20" s="245"/>
      <c r="L20" s="246"/>
      <c r="M20" s="245"/>
      <c r="N20" s="245"/>
      <c r="O20" s="245" t="inlineStr">
        <is>
          <t>设振动测量加工表面；恒液位油杯采用平衡型或非排气型</t>
        </is>
      </c>
      <c r="P20" s="245" t="inlineStr">
        <is>
          <t>稀油润滑</t>
        </is>
      </c>
      <c r="Q20" s="247" t="inlineStr">
        <is>
          <t>304</t>
        </is>
      </c>
      <c r="R20" s="247" t="inlineStr">
        <is>
          <t>钢制缠绕垫；中心支撑环和内部金属环为不锈钢</t>
        </is>
      </c>
      <c r="S20" s="247"/>
      <c r="T20" s="247" t="inlineStr">
        <is>
          <t>碳钢</t>
        </is>
      </c>
      <c r="U20" s="247" t="inlineStr">
        <is>
          <t>PLAN22提供双过滤器及差压变送器,过滤器可以在线切换</t>
        </is>
      </c>
      <c r="W20" s="462"/>
    </row>
    <row r="21" spans="1:23" ht="60" customHeight="1">
      <c r="A21" s="20" t="str">
        <f>IF('选型表'!A22="","",'选型表'!A22)</f>
        <v>015</v>
      </c>
      <c r="B21" s="20" t="inlineStr">
        <is>
          <t>3100-P-4233A/B</t>
        </is>
      </c>
      <c r="C21" s="20"/>
      <c r="D21" s="20"/>
      <c r="E21" s="20">
        <f>IF('选型表'!E22="","",'选型表'!E22)</f>
        <v>2</v>
      </c>
      <c r="F21" s="21"/>
      <c r="G21" s="245"/>
      <c r="H21" s="245"/>
      <c r="I21" s="245"/>
      <c r="J21" s="245" t="inlineStr">
        <is>
          <t>不带支脚</t>
        </is>
      </c>
      <c r="K21" s="245"/>
      <c r="L21" s="246"/>
      <c r="M21" s="245"/>
      <c r="N21" s="245"/>
      <c r="O21" s="245" t="inlineStr">
        <is>
          <t>设振动测量加工表面；恒液位油杯采用平衡型或非排气型</t>
        </is>
      </c>
      <c r="P21" s="245" t="inlineStr">
        <is>
          <t>稀油润滑</t>
        </is>
      </c>
      <c r="Q21" s="247" t="inlineStr">
        <is>
          <t>304</t>
        </is>
      </c>
      <c r="R21" s="247" t="inlineStr">
        <is>
          <t>钢制缠绕垫；中心支撑环和内部金属环为不锈钢</t>
        </is>
      </c>
      <c r="S21" s="247"/>
      <c r="T21" s="247" t="inlineStr">
        <is>
          <t>碳钢</t>
        </is>
      </c>
      <c r="U21" s="912" t="inlineStr">
        <is>
          <t xml:space="preserve">PLAN12提供双过滤器及差压变送器,过滤器可以在线切换
存在双工况,选型应满足最苛刻工况,同时兼顾另一工况</t>
        </is>
      </c>
      <c r="W21" s="462"/>
    </row>
    <row r="22" spans="1:23" ht="60" customHeight="1">
      <c r="A22" s="20" t="str">
        <f>IF('选型表'!A23="","",'选型表'!A23)</f>
        <v>016</v>
      </c>
      <c r="B22" s="20" t="inlineStr">
        <is>
          <t>3100-P-4234</t>
        </is>
      </c>
      <c r="C22" s="20"/>
      <c r="D22" s="20"/>
      <c r="E22" s="20">
        <f>IF('选型表'!E23="","",'选型表'!E23)</f>
        <v>1</v>
      </c>
      <c r="F22" s="21"/>
      <c r="G22" s="245"/>
      <c r="H22" s="245"/>
      <c r="I22" s="245"/>
      <c r="J22" s="245" t="inlineStr">
        <is>
          <t>不带支脚</t>
        </is>
      </c>
      <c r="K22" s="245"/>
      <c r="L22" s="246"/>
      <c r="M22" s="245"/>
      <c r="N22" s="245"/>
      <c r="O22" s="245" t="inlineStr">
        <is>
          <t>设振动测量加工表面；恒液位油杯采用平衡型或非排气型</t>
        </is>
      </c>
      <c r="P22" s="245" t="inlineStr">
        <is>
          <t>稀油润滑</t>
        </is>
      </c>
      <c r="Q22" s="247" t="inlineStr">
        <is>
          <t>304</t>
        </is>
      </c>
      <c r="R22" s="247" t="inlineStr">
        <is>
          <t>钢制缠绕垫；中心支撑环和内部金属环为不锈钢</t>
        </is>
      </c>
      <c r="S22" s="247"/>
      <c r="T22" s="247" t="inlineStr">
        <is>
          <t>碳钢</t>
        </is>
      </c>
      <c r="U22" s="912" t="inlineStr">
        <is>
          <t xml:space="preserve">存在双工况,选型应满足最苛刻工况,同时兼顾另一工况
PLAN12提供双过滤器及差压变送器,过滤器可以在线切换</t>
        </is>
      </c>
      <c r="W22" s="462"/>
    </row>
    <row r="23" spans="1:23" ht="60" customHeight="1">
      <c r="A23" s="20" t="str">
        <f>IF('选型表'!A24="","",'选型表'!A24)</f>
        <v>017</v>
      </c>
      <c r="B23" s="20" t="inlineStr">
        <is>
          <t>3100-P-8221A/B</t>
        </is>
      </c>
      <c r="C23" s="20"/>
      <c r="D23" s="20"/>
      <c r="E23" s="20">
        <f>IF('选型表'!E24="","",'选型表'!E24)</f>
        <v>2</v>
      </c>
      <c r="F23" s="21"/>
      <c r="G23" s="245"/>
      <c r="H23" s="245"/>
      <c r="I23" s="245"/>
      <c r="J23" s="245" t="inlineStr">
        <is>
          <t>不带支脚</t>
        </is>
      </c>
      <c r="K23" s="245"/>
      <c r="L23" s="246"/>
      <c r="M23" s="245"/>
      <c r="N23" s="245"/>
      <c r="O23" s="245" t="inlineStr">
        <is>
          <t>设振动测量加工表面；恒液位油杯采用平衡型或非排气型</t>
        </is>
      </c>
      <c r="P23" s="245" t="inlineStr">
        <is>
          <t>稀油润滑</t>
        </is>
      </c>
      <c r="Q23" s="247" t="inlineStr">
        <is>
          <t>304</t>
        </is>
      </c>
      <c r="R23" s="247" t="inlineStr">
        <is>
          <t>钢制缠绕垫；中心支撑环和内部金属环为不锈钢</t>
        </is>
      </c>
      <c r="S23" s="247"/>
      <c r="T23" s="247" t="inlineStr">
        <is>
          <t>碳钢</t>
        </is>
      </c>
      <c r="U23" s="247"/>
      <c r="W23" s="462"/>
    </row>
    <row r="24" spans="1:23" ht="60" customHeight="1">
      <c r="A24" s="20" t="str">
        <f>IF('选型表'!A25="","",'选型表'!A25)</f>
        <v>018</v>
      </c>
      <c r="B24" s="20" t="inlineStr">
        <is>
          <t>3100-P-8301A/B</t>
        </is>
      </c>
      <c r="C24" s="20"/>
      <c r="D24" s="20"/>
      <c r="E24" s="20">
        <f>IF('选型表'!E25="","",'选型表'!E25)</f>
        <v>2</v>
      </c>
      <c r="F24" s="21"/>
      <c r="G24" s="245"/>
      <c r="H24" s="245"/>
      <c r="I24" s="245"/>
      <c r="J24" s="245" t="inlineStr">
        <is>
          <t>不带支脚</t>
        </is>
      </c>
      <c r="K24" s="245"/>
      <c r="L24" s="246"/>
      <c r="M24" s="245"/>
      <c r="N24" s="245"/>
      <c r="O24" s="245" t="inlineStr">
        <is>
          <t>设振动测量加工表面；恒液位油杯采用平衡型或非排气型</t>
        </is>
      </c>
      <c r="P24" s="245" t="inlineStr">
        <is>
          <t>稀油润滑</t>
        </is>
      </c>
      <c r="Q24" s="247" t="inlineStr">
        <is>
          <t>304</t>
        </is>
      </c>
      <c r="R24" s="247" t="inlineStr">
        <is>
          <t>钢制缠绕垫；中心支撑环和内部金属环为不锈钢</t>
        </is>
      </c>
      <c r="S24" s="247"/>
      <c r="T24" s="247"/>
      <c r="U24" s="247"/>
      <c r="W24" s="462"/>
    </row>
    <row r="25" spans="1:23" ht="60" customHeight="1">
      <c r="A25" s="20" t="str">
        <f>IF('选型表'!A26="","",'选型表'!A26)</f>
        <v>019</v>
      </c>
      <c r="B25" s="20" t="inlineStr">
        <is>
          <t>3100-P-8302A/B</t>
        </is>
      </c>
      <c r="C25" s="20"/>
      <c r="D25" s="20"/>
      <c r="E25" s="20">
        <f>IF('选型表'!E26="","",'选型表'!E26)</f>
        <v>2</v>
      </c>
      <c r="F25" s="21"/>
      <c r="G25" s="245"/>
      <c r="H25" s="245"/>
      <c r="I25" s="245"/>
      <c r="J25" s="245" t="inlineStr">
        <is>
          <t>不带支脚</t>
        </is>
      </c>
      <c r="K25" s="245"/>
      <c r="L25" s="246"/>
      <c r="M25" s="245"/>
      <c r="N25" s="245"/>
      <c r="O25" s="245" t="inlineStr">
        <is>
          <t>设振动测量加工表面；恒液位油杯采用平衡型或非排气型</t>
        </is>
      </c>
      <c r="P25" s="245" t="inlineStr">
        <is>
          <t>稀油润滑</t>
        </is>
      </c>
      <c r="Q25" s="247" t="inlineStr">
        <is>
          <t>304</t>
        </is>
      </c>
      <c r="R25" s="247" t="inlineStr">
        <is>
          <t>钢制缠绕垫；中心支撑环和内部金属环为不锈钢</t>
        </is>
      </c>
      <c r="S25" s="247"/>
      <c r="T25" s="247"/>
      <c r="U25" s="247" t="inlineStr">
        <is>
          <t>存在双工况,选型应满足最苛刻工况,同时兼顾另一工况</t>
        </is>
      </c>
      <c r="W25" s="462"/>
    </row>
    <row r="26" spans="1:23" ht="60" customHeight="1">
      <c r="A26" s="20" t="str">
        <f>IF('选型表'!A27="","",'选型表'!A27)</f>
        <v>020</v>
      </c>
      <c r="B26" s="20" t="inlineStr">
        <is>
          <t>3100-P-8303A/B/C</t>
        </is>
      </c>
      <c r="C26" s="20"/>
      <c r="D26" s="20"/>
      <c r="E26" s="20">
        <f>IF('选型表'!E27="","",'选型表'!E27)</f>
        <v>3</v>
      </c>
      <c r="F26" s="21"/>
      <c r="G26" s="245"/>
      <c r="H26" s="245"/>
      <c r="I26" s="245"/>
      <c r="J26" s="245" t="inlineStr">
        <is>
          <t>不带支脚</t>
        </is>
      </c>
      <c r="K26" s="245"/>
      <c r="L26" s="246"/>
      <c r="M26" s="245"/>
      <c r="N26" s="245"/>
      <c r="O26" s="245" t="inlineStr">
        <is>
          <t>设振动测量加工表面；恒液位油杯采用平衡型或非排气型</t>
        </is>
      </c>
      <c r="P26" s="245" t="inlineStr">
        <is>
          <t>稀油润滑</t>
        </is>
      </c>
      <c r="Q26" s="247" t="inlineStr">
        <is>
          <t>304</t>
        </is>
      </c>
      <c r="R26" s="247" t="inlineStr">
        <is>
          <t>钢制缠绕垫；中心支撑环和内部金属环为不锈钢</t>
        </is>
      </c>
      <c r="S26" s="247"/>
      <c r="T26" s="247"/>
      <c r="U26" s="247"/>
      <c r="W26" s="462"/>
    </row>
    <row r="27" spans="1:23">
      <c r="W27" s="462"/>
    </row>
  </sheetData>
  <mergeCells count="32">
    <mergeCell ref="T5:T6"/>
    <mergeCell ref="U5:U6"/>
    <mergeCell ref="I2:O3"/>
    <mergeCell ref="C5:D6"/>
    <mergeCell ref="A4:U4"/>
    <mergeCell ref="H5:J5"/>
    <mergeCell ref="A5:A6"/>
    <mergeCell ref="B5:B6"/>
    <mergeCell ref="E5:E6"/>
    <mergeCell ref="F5:F6"/>
    <mergeCell ref="G5:G6"/>
    <mergeCell ref="K5:K6"/>
    <mergeCell ref="L5:L6"/>
    <mergeCell ref="M5:M6"/>
    <mergeCell ref="N5:N6"/>
    <mergeCell ref="O5:O6"/>
    <mergeCell ref="W3:W27"/>
    <mergeCell ref="A1:B1"/>
    <mergeCell ref="C1:H1"/>
    <mergeCell ref="L1:P1"/>
    <mergeCell ref="A2:B2"/>
    <mergeCell ref="C2:H2"/>
    <mergeCell ref="T2:U2"/>
    <mergeCell ref="A3:B3"/>
    <mergeCell ref="C3:H3"/>
    <mergeCell ref="Q3:R3"/>
    <mergeCell ref="T3:U3"/>
    <mergeCell ref="P5:P6"/>
    <mergeCell ref="Q5:Q6"/>
    <mergeCell ref="R5:R6"/>
    <mergeCell ref="S5:S6"/>
    <mergeCell ref="Q2:R2"/>
  </mergeCells>
  <phoneticPr fontId="58" type="noConversion"/>
  <dataValidations count="14">
    <dataValidation type="list" allowBlank="1" showInputMessage="1" showErrorMessage="1" sqref="T7:T26">
      <formula1>"碳钢,304,316L,无要求"</formula1>
    </dataValidation>
    <dataValidation type="list" allowBlank="1" showInputMessage="1" showErrorMessage="1" sqref="N7:N26">
      <formula1>"迷宫密封,磁力油封,无要求"</formula1>
    </dataValidation>
    <dataValidation type="list" allowBlank="1" showInputMessage="1" showErrorMessage="1" sqref="F7:F26">
      <formula1>"顺时针,逆时针"</formula1>
    </dataValidation>
    <dataValidation type="list" allowBlank="1" showInputMessage="1" showErrorMessage="1" sqref="H7:I26">
      <formula1>"ZE7,ZE27"</formula1>
    </dataValidation>
    <dataValidation type="list" allowBlank="1" showInputMessage="1" showErrorMessage="1" sqref="G7:G26">
      <formula1>"金属缠绕垫,无要求"</formula1>
    </dataValidation>
    <dataValidation type="list" allowBlank="1" showInputMessage="1" showErrorMessage="1" sqref="R7:R26">
      <formula1>"缠绕垫,波齿垫,无要求"</formula1>
    </dataValidation>
    <dataValidation type="list" allowBlank="1" showInputMessage="1" showErrorMessage="1" sqref="J7:J26">
      <formula1>"带支脚,不带支脚"</formula1>
    </dataValidation>
    <dataValidation type="list" allowBlank="1" showInputMessage="1" showErrorMessage="1" sqref="O7:O26">
      <formula1>"带测振凹坑,带测振螺纹,无"</formula1>
    </dataValidation>
    <dataValidation type="list" allowBlank="1" showInputMessage="1" showErrorMessage="1" sqref="M7:M26">
      <formula1>"碳钢,铸铁,304"</formula1>
    </dataValidation>
    <dataValidation type="list" allowBlank="1" showInputMessage="1" showErrorMessage="1" sqref="K7:K26">
      <formula1>"蒸汽夹套,电伴热,盘管伴热"</formula1>
    </dataValidation>
    <dataValidation type="list" allowBlank="1" showInputMessage="1" showErrorMessage="1" sqref="L7:L26">
      <formula1>"节流孔板,孔板活接头,无要求"</formula1>
    </dataValidation>
    <dataValidation type="list" allowBlank="1" showInputMessage="1" showErrorMessage="1" sqref="P7:P26">
      <formula1>"油浴润滑,纯油雾润滑,吹扫型油雾润滑,油浴润滑并预留油雾润滑接口（纯油雾）,油浴润滑并预留油雾润滑接口（吹扫型）,稀油润滑"</formula1>
    </dataValidation>
    <dataValidation type="list" allowBlank="1" showInputMessage="1" showErrorMessage="1" sqref="Q7:Q26">
      <formula1>"304,316L,无要求（由技术确定）"</formula1>
    </dataValidation>
    <dataValidation type="list" allowBlank="1" showInputMessage="1" showErrorMessage="1" sqref="S7:S26">
      <formula1>"执行API701腔体,不执行API701腔体"</formula1>
    </dataValidation>
  </dataValidations>
  <pageMargins left="0.70866141732283472" right="0.70866141732283472" top="0.74803149606299213" bottom="0.74803149606299213" header="0.31496062992125984" footer="0.31496062992125984"/>
  <pageSetup paperSize="9" orientation="landscape" r:id="rId1" fitToWidth="1" fitToHeight="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4"/>
  <sheetViews>
    <sheetView view="pageBreakPreview" zoomScale="70" zoomScaleNormal="100" zoomScaleSheetLayoutView="70" workbookViewId="0">
      <selection activeCell="C27" sqref="C27:P29"/>
    </sheetView>
  </sheetViews>
  <sheetFormatPr defaultColWidth="9" defaultRowHeight="16.8"/>
  <cols>
    <col min="1" max="1" width="4.3984375" style="27" customWidth="1"/>
    <col min="2" max="2" width="7.8984375" style="27" customWidth="1"/>
    <col min="3" max="3" width="12.69921875" style="48" customWidth="1"/>
    <col min="4" max="8" width="10.59765625" style="27" customWidth="1"/>
    <col min="9" max="9" width="11.19921875" style="27" customWidth="1"/>
    <col min="10" max="16" width="10.59765625" style="27" customWidth="1"/>
    <col min="17" max="17" width="51.09765625" style="49" customWidth="1"/>
    <col min="18" max="26" width="9" style="49"/>
    <col min="27" max="16384" width="9" style="27"/>
  </cols>
  <sheetData>
    <row r="1" spans="1:26" s="24" customFormat="1" ht="20.25" customHeight="1">
      <c r="A1" s="520" t="s">
        <v>252</v>
      </c>
      <c r="B1" s="520"/>
      <c r="C1" s="172"/>
      <c r="D1" s="172" t="s">
        <v>159</v>
      </c>
      <c r="E1" s="172">
        <f>IF('选型表'!E2="","",'选型表'!E2)</f>
      </c>
      <c r="F1" s="173" t="s">
        <v>253</v>
      </c>
      <c r="G1" s="521" t="str">
        <f>IF('选型表'!D3="","",'选型表'!D3)</f>
        <v>中石油吉林化工工程有限公司</v>
      </c>
      <c r="H1" s="521"/>
      <c r="I1" s="521"/>
      <c r="J1" s="521"/>
      <c r="K1" s="521"/>
      <c r="L1" s="173" t="s">
        <v>254</v>
      </c>
      <c r="M1" s="172">
        <f>IF('选型表'!AC3="","",'选型表'!AC3)</f>
      </c>
      <c r="N1" s="173" t="s">
        <v>255</v>
      </c>
      <c r="O1" s="522">
        <f>IF('选型表'!AC5="","",'选型表'!AC5)</f>
      </c>
      <c r="P1" s="522"/>
      <c r="Q1" s="462" t="s">
        <v>256</v>
      </c>
      <c r="R1" s="62"/>
      <c r="S1" s="62"/>
      <c r="T1" s="62"/>
      <c r="U1" s="62"/>
      <c r="V1" s="62"/>
      <c r="W1" s="62"/>
      <c r="X1" s="62"/>
      <c r="Y1" s="62"/>
      <c r="Z1" s="62"/>
    </row>
    <row r="2" spans="1:26" s="47" customFormat="1" ht="18.75" customHeight="1">
      <c r="A2" s="50" t="s">
        <v>33</v>
      </c>
      <c r="B2" s="51" t="s">
        <v>257</v>
      </c>
      <c r="C2" s="523" t="s">
        <v>258</v>
      </c>
      <c r="D2" s="524"/>
      <c r="E2" s="524"/>
      <c r="F2" s="524"/>
      <c r="G2" s="524"/>
      <c r="H2" s="524"/>
      <c r="I2" s="524"/>
      <c r="J2" s="524"/>
      <c r="K2" s="524"/>
      <c r="L2" s="524"/>
      <c r="M2" s="524"/>
      <c r="N2" s="524"/>
      <c r="O2" s="524"/>
      <c r="P2" s="525"/>
      <c r="Q2" s="462"/>
      <c r="R2" s="63"/>
      <c r="S2" s="63"/>
      <c r="T2" s="63"/>
      <c r="U2" s="63"/>
      <c r="V2" s="63"/>
      <c r="W2" s="63"/>
      <c r="X2" s="63"/>
      <c r="Y2" s="63"/>
      <c r="Z2" s="63"/>
    </row>
    <row r="3" spans="1:26" s="47" customFormat="1" ht="87.00" customHeight="1">
      <c r="A3" s="52">
        <v>1</v>
      </c>
      <c r="B3" s="53" t="s">
        <v>259</v>
      </c>
      <c r="C3" s="174" t="s">
        <v>260</v>
      </c>
      <c r="D3" s="526" t="inlineStr">
        <is>
          <t>滚动：</t>
        </is>
      </c>
      <c r="E3" s="526"/>
      <c r="F3" s="526"/>
      <c r="G3" s="527"/>
      <c r="H3" s="528"/>
      <c r="I3" s="529"/>
      <c r="J3" s="913" t="inlineStr">
        <is>
          <t xml:space="preserve">结构：深沟球轴承保持架采用金属材质
润滑：滚动轴承采用稀油润滑
油杯：恒液位油杯采用平衡型或非排气型
测振：所有设备设置振动测量加工表面
冷却：T≤177℃风冷；177℃＜T＜260℃风冷+隔热；T≥260℃水冷
寿命：额定工况按ISO 281的基本额定L10寿命≥25000h</t>
        </is>
      </c>
      <c r="K3" s="526"/>
      <c r="L3" s="526"/>
      <c r="M3" s="526"/>
      <c r="N3" s="526"/>
      <c r="O3" s="526"/>
      <c r="P3" s="531"/>
      <c r="Q3" s="462"/>
      <c r="R3" s="63"/>
      <c r="S3" s="63"/>
      <c r="T3" s="63"/>
      <c r="U3" s="63"/>
      <c r="V3" s="63"/>
      <c r="W3" s="63"/>
      <c r="X3" s="63"/>
      <c r="Y3" s="63"/>
      <c r="Z3" s="63"/>
    </row>
    <row r="4" spans="1:26" s="47" customFormat="1" ht="72.50" customHeight="1">
      <c r="A4" s="561">
        <v>2</v>
      </c>
      <c r="B4" s="532" t="s">
        <v>261</v>
      </c>
      <c r="C4" s="175" t="s">
        <v>262</v>
      </c>
      <c r="D4" s="526"/>
      <c r="E4" s="526"/>
      <c r="F4" s="526"/>
      <c r="G4" s="526"/>
      <c r="H4" s="526"/>
      <c r="I4" s="526"/>
      <c r="J4" s="914" t="inlineStr">
        <is>
          <t xml:space="preserve">润滑：无润滑
标准：API 671
传动限制：不允许采用皮带传动和链传动
设计能力：联轴器及其与轴接合部分承载能力≥最大驱动机功率的125%（含驱动机使用系数）</t>
        </is>
      </c>
      <c r="K4" s="539"/>
      <c r="L4" s="539"/>
      <c r="M4" s="539"/>
      <c r="N4" s="539"/>
      <c r="O4" s="539"/>
      <c r="P4" s="540"/>
      <c r="Q4" s="462"/>
      <c r="R4" s="63"/>
      <c r="S4" s="63"/>
      <c r="T4" s="63"/>
      <c r="U4" s="63"/>
      <c r="V4" s="63"/>
      <c r="W4" s="63"/>
      <c r="X4" s="63"/>
      <c r="Y4" s="63"/>
      <c r="Z4" s="63"/>
    </row>
    <row r="5" spans="1:26" s="47" customFormat="1" ht="18" customHeight="1">
      <c r="A5" s="562"/>
      <c r="B5" s="533"/>
      <c r="C5" s="174" t="s">
        <v>263</v>
      </c>
      <c r="D5" s="526" t="inlineStr">
        <is>
          <t>●挠性膜片       ●加长段</t>
        </is>
      </c>
      <c r="E5" s="526"/>
      <c r="F5" s="526"/>
      <c r="G5" s="526"/>
      <c r="H5" s="526"/>
      <c r="I5" s="526"/>
      <c r="J5" s="541"/>
      <c r="K5" s="542"/>
      <c r="L5" s="542"/>
      <c r="M5" s="542"/>
      <c r="N5" s="542"/>
      <c r="O5" s="542"/>
      <c r="P5" s="543"/>
      <c r="Q5" s="462"/>
      <c r="R5" s="63"/>
      <c r="S5" s="63"/>
      <c r="T5" s="63"/>
      <c r="U5" s="63"/>
      <c r="V5" s="63"/>
      <c r="W5" s="63"/>
      <c r="X5" s="63"/>
      <c r="Y5" s="63"/>
      <c r="Z5" s="63"/>
    </row>
    <row r="6" spans="1:26" s="47" customFormat="1" ht="116.00" customHeight="1">
      <c r="A6" s="563"/>
      <c r="B6" s="534"/>
      <c r="C6" s="175" t="s">
        <v>264</v>
      </c>
      <c r="D6" s="526" t="inlineStr">
        <is>
          <t>●全封闭</t>
        </is>
      </c>
      <c r="E6" s="526"/>
      <c r="F6" s="526"/>
      <c r="G6" s="526"/>
      <c r="H6" s="526"/>
      <c r="I6" s="526"/>
      <c r="J6" s="913" t="inlineStr">
        <is>
          <t xml:space="preserve">联轴器防护罩带盘车开门结构
防护罩设计应保证其与驱动机/被驱动设备之间缝隙，手指无法穿过
所有防护罩均采用无火花型
带网眼的防护罩应保证人手指不能通过网眼触及到运动部件
防护罩材料厚度至少3mm,且能承受来自任何方向900N的静载荷而不会因为变形而接触运动部位
防护罩应有足够的刚度，在任何方向上如果施加一个900N的静态负荷，联轴器护罩不应偏转3mm、与转动件接触或者导致永久变形</t>
        </is>
      </c>
      <c r="K6" s="526"/>
      <c r="L6" s="526"/>
      <c r="M6" s="526"/>
      <c r="N6" s="526"/>
      <c r="O6" s="526"/>
      <c r="P6" s="531"/>
      <c r="Q6" s="462"/>
      <c r="R6" s="63"/>
      <c r="S6" s="63"/>
      <c r="T6" s="63"/>
      <c r="U6" s="63"/>
      <c r="V6" s="63"/>
      <c r="W6" s="63"/>
      <c r="X6" s="63"/>
      <c r="Y6" s="63"/>
      <c r="Z6" s="63"/>
    </row>
    <row r="7" spans="1:26" s="47" customFormat="1" ht="18" customHeight="1">
      <c r="A7" s="54">
        <v>3</v>
      </c>
      <c r="B7" s="55" t="s">
        <v>78</v>
      </c>
      <c r="C7" s="174" t="s">
        <v>265</v>
      </c>
      <c r="D7" s="526"/>
      <c r="E7" s="526"/>
      <c r="F7" s="526"/>
      <c r="G7" s="526"/>
      <c r="H7" s="526"/>
      <c r="I7" s="526"/>
      <c r="J7" s="527" t="s">
        <v>266</v>
      </c>
      <c r="K7" s="528"/>
      <c r="L7" s="528"/>
      <c r="M7" s="528"/>
      <c r="N7" s="528"/>
      <c r="O7" s="528"/>
      <c r="P7" s="535"/>
      <c r="Q7" s="63"/>
      <c r="R7" s="63"/>
      <c r="S7" s="566" t="s">
        <v>182</v>
      </c>
      <c r="T7" s="566"/>
      <c r="U7" s="566"/>
      <c r="V7" s="566"/>
      <c r="W7" s="566"/>
      <c r="X7" s="63"/>
      <c r="Y7" s="63"/>
      <c r="Z7" s="63"/>
    </row>
    <row r="8" spans="1:26" s="47" customFormat="1" ht="18" customHeight="1">
      <c r="A8" s="561">
        <v>4</v>
      </c>
      <c r="B8" s="532" t="s">
        <v>267</v>
      </c>
      <c r="C8" s="175" t="s">
        <v>268</v>
      </c>
      <c r="D8" s="526"/>
      <c r="E8" s="526"/>
      <c r="F8" s="526"/>
      <c r="G8" s="526"/>
      <c r="H8" s="526"/>
      <c r="I8" s="526"/>
      <c r="J8" s="538" t="s">
        <v>269</v>
      </c>
      <c r="K8" s="539"/>
      <c r="L8" s="539"/>
      <c r="M8" s="539"/>
      <c r="N8" s="539"/>
      <c r="O8" s="539"/>
      <c r="P8" s="540"/>
      <c r="S8" s="566"/>
      <c r="T8" s="566"/>
      <c r="U8" s="566"/>
      <c r="V8" s="566"/>
      <c r="W8" s="566"/>
    </row>
    <row r="9" spans="1:26" s="47" customFormat="1" ht="18" customHeight="1">
      <c r="A9" s="562"/>
      <c r="B9" s="534"/>
      <c r="C9" s="175" t="s">
        <v>270</v>
      </c>
      <c r="D9" s="526"/>
      <c r="E9" s="526"/>
      <c r="F9" s="526"/>
      <c r="G9" s="526"/>
      <c r="H9" s="526"/>
      <c r="I9" s="526"/>
      <c r="J9" s="541"/>
      <c r="K9" s="542"/>
      <c r="L9" s="542"/>
      <c r="M9" s="542"/>
      <c r="N9" s="542"/>
      <c r="O9" s="542"/>
      <c r="P9" s="543"/>
      <c r="S9" s="566"/>
      <c r="T9" s="566"/>
      <c r="U9" s="566"/>
      <c r="V9" s="566"/>
      <c r="W9" s="566"/>
    </row>
    <row r="10" spans="1:26" s="47" customFormat="1" ht="18" customHeight="1">
      <c r="A10" s="562"/>
      <c r="B10" s="533" t="s">
        <v>271</v>
      </c>
      <c r="C10" s="175" t="s">
        <v>268</v>
      </c>
      <c r="D10" s="526"/>
      <c r="E10" s="526"/>
      <c r="F10" s="526"/>
      <c r="G10" s="526"/>
      <c r="H10" s="526"/>
      <c r="I10" s="526"/>
      <c r="J10" s="538" t="s">
        <v>272</v>
      </c>
      <c r="K10" s="539"/>
      <c r="L10" s="539"/>
      <c r="M10" s="539"/>
      <c r="N10" s="539"/>
      <c r="O10" s="539"/>
      <c r="P10" s="540"/>
    </row>
    <row r="11" spans="1:26" s="47" customFormat="1" ht="18" customHeight="1">
      <c r="A11" s="563"/>
      <c r="B11" s="534"/>
      <c r="C11" s="175" t="s">
        <v>270</v>
      </c>
      <c r="D11" s="526"/>
      <c r="E11" s="526"/>
      <c r="F11" s="526"/>
      <c r="G11" s="526"/>
      <c r="H11" s="526"/>
      <c r="I11" s="526"/>
      <c r="J11" s="541"/>
      <c r="K11" s="542"/>
      <c r="L11" s="542"/>
      <c r="M11" s="542"/>
      <c r="N11" s="542"/>
      <c r="O11" s="542"/>
      <c r="P11" s="543"/>
    </row>
    <row r="12" spans="1:26" s="47" customFormat="1" ht="58.00" customHeight="1">
      <c r="A12" s="561">
        <v>5</v>
      </c>
      <c r="B12" s="532" t="s">
        <v>76</v>
      </c>
      <c r="C12" s="174" t="s">
        <v>273</v>
      </c>
      <c r="D12" s="528" t="inlineStr">
        <is>
          <t>○焊  接</t>
        </is>
      </c>
      <c r="E12" s="528"/>
      <c r="F12" s="528"/>
      <c r="G12" s="528"/>
      <c r="H12" s="528"/>
      <c r="I12" s="528"/>
      <c r="J12" s="914" t="inlineStr">
        <is>
          <t>泵、电机及全部辅助设施安装在共用底座；满足整体吊装，设备均在底座投影内；全集液，带起吊耳、静电接地柱和排液面板/排液孔及调水平螺钉；无灌浆条件下具备足够刚度并防止空腔积水；兼容无收缩水泥或环氧树脂灌浆，灌浆孔便于施工；底座固有频率与泵组运行频率间隔≥20%；每个底座至少设置两处接地点</t>
        </is>
      </c>
      <c r="K12" s="539"/>
      <c r="L12" s="539"/>
      <c r="M12" s="539"/>
      <c r="N12" s="539"/>
      <c r="O12" s="539"/>
      <c r="P12" s="540"/>
      <c r="Q12" s="63"/>
      <c r="R12" s="63"/>
      <c r="S12" s="63"/>
      <c r="T12" s="63"/>
      <c r="U12" s="63"/>
      <c r="V12" s="63"/>
      <c r="W12" s="63"/>
      <c r="X12" s="63"/>
      <c r="Y12" s="63"/>
      <c r="Z12" s="63"/>
    </row>
    <row r="13" spans="1:26" s="47" customFormat="1" ht="18" customHeight="1">
      <c r="A13" s="563"/>
      <c r="B13" s="534"/>
      <c r="C13" s="174" t="s">
        <v>274</v>
      </c>
      <c r="D13" s="526" t="inlineStr">
        <is>
          <t>●全集液</t>
        </is>
      </c>
      <c r="E13" s="526"/>
      <c r="F13" s="526"/>
      <c r="G13" s="526"/>
      <c r="H13" s="526"/>
      <c r="I13" s="526"/>
      <c r="J13" s="541"/>
      <c r="K13" s="542"/>
      <c r="L13" s="542"/>
      <c r="M13" s="542"/>
      <c r="N13" s="542"/>
      <c r="O13" s="542"/>
      <c r="P13" s="543"/>
      <c r="Q13" s="63"/>
      <c r="R13" s="63"/>
      <c r="S13" s="63"/>
      <c r="T13" s="63"/>
      <c r="U13" s="63"/>
      <c r="V13" s="63"/>
      <c r="W13" s="63"/>
      <c r="X13" s="63"/>
      <c r="Y13" s="63"/>
      <c r="Z13" s="63"/>
    </row>
    <row r="14" spans="1:26" s="47" customFormat="1" ht="18" customHeight="1">
      <c r="A14" s="561">
        <v>6</v>
      </c>
      <c r="B14" s="532" t="s">
        <v>275</v>
      </c>
      <c r="C14" s="174" t="s">
        <v>276</v>
      </c>
      <c r="D14" s="536" t="inlineStr">
        <is>
          <t xml:space="preserve">●提交报告（R点)       ○买方见证（W点）            </t>
        </is>
      </c>
      <c r="E14" s="536"/>
      <c r="F14" s="536"/>
      <c r="G14" s="536"/>
      <c r="H14" s="536"/>
      <c r="I14" s="536"/>
      <c r="J14" s="530" t="inlineStr">
        <is>
          <t>性能偏差按API 610执行，流量和扬程不接受负偏差</t>
        </is>
      </c>
      <c r="K14" s="526"/>
      <c r="L14" s="526"/>
      <c r="M14" s="526"/>
      <c r="N14" s="526"/>
      <c r="O14" s="526"/>
      <c r="P14" s="531"/>
      <c r="Q14" s="63"/>
      <c r="R14" s="63"/>
      <c r="S14" s="63"/>
      <c r="T14" s="63"/>
      <c r="U14" s="63"/>
      <c r="V14" s="63"/>
      <c r="W14" s="63"/>
      <c r="X14" s="63"/>
      <c r="Y14" s="63"/>
      <c r="Z14" s="63"/>
    </row>
    <row r="15" spans="1:26" s="47" customFormat="1" ht="18" customHeight="1">
      <c r="A15" s="562"/>
      <c r="B15" s="533"/>
      <c r="C15" s="174" t="s">
        <v>277</v>
      </c>
      <c r="D15" s="536" t="inlineStr">
        <is>
          <t xml:space="preserve">●提交报告（R点)       ○买方见证（W点）            </t>
        </is>
      </c>
      <c r="E15" s="536"/>
      <c r="F15" s="536"/>
      <c r="G15" s="536"/>
      <c r="H15" s="536"/>
      <c r="I15" s="536"/>
      <c r="J15" s="530" t="inlineStr">
        <is>
          <t>按卖方质量控制计划实施；试验步骤和验收准则执行合同标准、工程规定及数据表要求</t>
        </is>
      </c>
      <c r="K15" s="526"/>
      <c r="L15" s="526"/>
      <c r="M15" s="526"/>
      <c r="N15" s="526"/>
      <c r="O15" s="526"/>
      <c r="P15" s="531"/>
      <c r="Q15" s="63"/>
      <c r="R15" s="63"/>
      <c r="S15" s="63"/>
      <c r="T15" s="63"/>
      <c r="U15" s="63"/>
      <c r="V15" s="63"/>
      <c r="W15" s="63"/>
      <c r="X15" s="63"/>
      <c r="Y15" s="63"/>
      <c r="Z15" s="63"/>
    </row>
    <row r="16" spans="1:26" s="47" customFormat="1" ht="29.00" customHeight="1">
      <c r="A16" s="562"/>
      <c r="B16" s="533"/>
      <c r="C16" s="174" t="s">
        <v>278</v>
      </c>
      <c r="D16" s="915" t="inlineStr">
        <is>
          <t xml:space="preserve">●提交报告（R点)       ○买方见证（W点）      ○无要求             </t>
        </is>
      </c>
      <c r="E16" s="536"/>
      <c r="F16" s="536"/>
      <c r="G16" s="536"/>
      <c r="H16" s="536"/>
      <c r="I16" s="536"/>
      <c r="J16" s="527" t="inlineStr">
        <is>
          <t>额定点NPSHa与NPSH3/NPSHr差值在0.6～1m时进行汽蚀试验</t>
        </is>
      </c>
      <c r="K16" s="528"/>
      <c r="L16" s="528"/>
      <c r="M16" s="528"/>
      <c r="N16" s="528"/>
      <c r="O16" s="528"/>
      <c r="P16" s="535"/>
      <c r="Q16" s="63"/>
      <c r="R16" s="63"/>
      <c r="S16" s="63"/>
      <c r="T16" s="63"/>
      <c r="U16" s="63"/>
      <c r="V16" s="63"/>
      <c r="W16" s="63"/>
      <c r="X16" s="63"/>
      <c r="Y16" s="63"/>
      <c r="Z16" s="63"/>
    </row>
    <row r="17" spans="1:26" s="47" customFormat="1" ht="29.00" customHeight="1">
      <c r="A17" s="562"/>
      <c r="B17" s="533"/>
      <c r="C17" s="174" t="s">
        <v>279</v>
      </c>
      <c r="D17" s="915" t="inlineStr">
        <is>
          <t>●提交报告（R点)       ○买方见证（W点）      ○“H”——停工待检点</t>
        </is>
      </c>
      <c r="E17" s="536"/>
      <c r="F17" s="536"/>
      <c r="G17" s="536"/>
      <c r="H17" s="536"/>
      <c r="I17" s="536"/>
      <c r="J17" s="916" t="inlineStr">
        <is>
          <t>机械密封冲洗液冷却器壳体水压试验压力≥泵MAWP；特殊工况不能满足须经买方批准；所有承压部件水压试验压力≥1.5×MAWP</t>
        </is>
      </c>
      <c r="K17" s="528"/>
      <c r="L17" s="528"/>
      <c r="M17" s="528"/>
      <c r="N17" s="528"/>
      <c r="O17" s="528"/>
      <c r="P17" s="535"/>
      <c r="Q17" s="63"/>
      <c r="R17" s="63"/>
      <c r="S17" s="63"/>
      <c r="T17" s="63"/>
      <c r="U17" s="63"/>
      <c r="V17" s="63"/>
      <c r="W17" s="63"/>
      <c r="X17" s="63"/>
      <c r="Y17" s="63"/>
      <c r="Z17" s="63"/>
    </row>
    <row r="18" spans="1:26" s="47" customFormat="1" ht="18" customHeight="1">
      <c r="A18" s="562"/>
      <c r="B18" s="533"/>
      <c r="C18" s="174" t="s">
        <v>280</v>
      </c>
      <c r="D18" s="536" t="inlineStr">
        <is>
          <t>○提交报告（R点)       ○买方见证（W点）      ○“H”——停工待检点</t>
        </is>
      </c>
      <c r="E18" s="536"/>
      <c r="F18" s="536"/>
      <c r="G18" s="536"/>
      <c r="H18" s="536"/>
      <c r="I18" s="536"/>
      <c r="J18" s="530" t="inlineStr">
        <is>
          <t>如有规定，进行高速动平衡试验</t>
        </is>
      </c>
      <c r="K18" s="526"/>
      <c r="L18" s="526"/>
      <c r="M18" s="526"/>
      <c r="N18" s="526"/>
      <c r="O18" s="526"/>
      <c r="P18" s="531"/>
      <c r="Q18" s="63"/>
      <c r="R18" s="63"/>
      <c r="S18" s="63"/>
      <c r="T18" s="63"/>
      <c r="U18" s="63"/>
      <c r="V18" s="63"/>
      <c r="W18" s="63"/>
      <c r="X18" s="63"/>
      <c r="Y18" s="63"/>
      <c r="Z18" s="63"/>
    </row>
    <row r="19" spans="1:26" s="47" customFormat="1" ht="18" customHeight="1">
      <c r="A19" s="562"/>
      <c r="B19" s="533"/>
      <c r="C19" s="174" t="s">
        <v>281</v>
      </c>
      <c r="D19" s="536" t="inlineStr">
        <is>
          <t>○非目睹         ○买方见证（W点）          ○无要求</t>
        </is>
      </c>
      <c r="E19" s="536"/>
      <c r="F19" s="536"/>
      <c r="G19" s="536"/>
      <c r="H19" s="536"/>
      <c r="I19" s="536"/>
      <c r="J19" s="527" t="s">
        <v>282</v>
      </c>
      <c r="K19" s="528"/>
      <c r="L19" s="528"/>
      <c r="M19" s="528"/>
      <c r="N19" s="528"/>
      <c r="O19" s="528"/>
      <c r="P19" s="535"/>
      <c r="Q19" s="63"/>
      <c r="R19" s="63"/>
      <c r="S19" s="63"/>
      <c r="T19" s="63"/>
      <c r="U19" s="63"/>
      <c r="V19" s="63"/>
      <c r="W19" s="63"/>
      <c r="X19" s="63"/>
      <c r="Y19" s="63"/>
      <c r="Z19" s="63"/>
    </row>
    <row r="20" spans="1:26" s="47" customFormat="1" ht="18" customHeight="1">
      <c r="A20" s="562"/>
      <c r="B20" s="533"/>
      <c r="C20" s="174" t="s">
        <v>283</v>
      </c>
      <c r="D20" s="571" t="inlineStr">
        <is>
          <t>距设备表面1m处噪声≤85dB(A)</t>
        </is>
      </c>
      <c r="E20" s="571"/>
      <c r="F20" s="571"/>
      <c r="G20" s="571"/>
      <c r="H20" s="571"/>
      <c r="I20" s="571"/>
      <c r="J20" s="571"/>
      <c r="K20" s="571"/>
      <c r="L20" s="571"/>
      <c r="M20" s="571"/>
      <c r="N20" s="571"/>
      <c r="O20" s="571"/>
      <c r="P20" s="572"/>
      <c r="Q20" s="63"/>
      <c r="R20" s="63"/>
      <c r="S20" s="63"/>
      <c r="T20" s="63"/>
      <c r="U20" s="63"/>
      <c r="V20" s="63"/>
      <c r="W20" s="63"/>
      <c r="X20" s="63"/>
      <c r="Y20" s="63"/>
      <c r="Z20" s="63"/>
    </row>
    <row r="21" spans="1:26" s="47" customFormat="1" ht="27" customHeight="1">
      <c r="A21" s="562"/>
      <c r="B21" s="533"/>
      <c r="C21" s="174" t="s">
        <v>284</v>
      </c>
      <c r="D21" s="571" t="inlineStr">
        <is>
          <t>符合GB/T 6075的A区要求</t>
        </is>
      </c>
      <c r="E21" s="571"/>
      <c r="F21" s="571"/>
      <c r="G21" s="571"/>
      <c r="H21" s="571"/>
      <c r="I21" s="571"/>
      <c r="J21" s="571"/>
      <c r="K21" s="571"/>
      <c r="L21" s="571"/>
      <c r="M21" s="571"/>
      <c r="N21" s="571"/>
      <c r="O21" s="571"/>
      <c r="P21" s="572"/>
      <c r="Q21" s="63"/>
      <c r="R21" s="63"/>
      <c r="S21" s="63"/>
      <c r="T21" s="63"/>
      <c r="U21" s="63"/>
      <c r="V21" s="63"/>
      <c r="W21" s="63"/>
      <c r="X21" s="63"/>
      <c r="Y21" s="63"/>
      <c r="Z21" s="63"/>
    </row>
    <row r="22" spans="1:26" s="47" customFormat="1" ht="18" customHeight="1">
      <c r="A22" s="562"/>
      <c r="B22" s="533"/>
      <c r="C22" s="174" t="s">
        <v>285</v>
      </c>
      <c r="D22" s="571"/>
      <c r="E22" s="571"/>
      <c r="F22" s="571"/>
      <c r="G22" s="571"/>
      <c r="H22" s="571"/>
      <c r="I22" s="571"/>
      <c r="J22" s="571"/>
      <c r="K22" s="571"/>
      <c r="L22" s="571"/>
      <c r="M22" s="571"/>
      <c r="N22" s="571"/>
      <c r="O22" s="571"/>
      <c r="P22" s="572"/>
      <c r="Q22" s="63"/>
      <c r="R22" s="63"/>
      <c r="S22" s="63"/>
      <c r="T22" s="63"/>
      <c r="U22" s="63"/>
      <c r="V22" s="63"/>
      <c r="W22" s="63"/>
      <c r="X22" s="63"/>
      <c r="Y22" s="63"/>
      <c r="Z22" s="63"/>
    </row>
    <row r="23" spans="1:26" ht="29.00" customHeight="1">
      <c r="A23" s="562"/>
      <c r="B23" s="533"/>
      <c r="C23" s="913" t="inlineStr">
        <is>
          <t>材料证明书：●主要受力元件材料试验报告（A未细分体/盖/轮/轴）    材料力学报告：   硬度报告：  热处理报告：</t>
        </is>
      </c>
      <c r="D23" s="526"/>
      <c r="E23" s="526"/>
      <c r="F23" s="526"/>
      <c r="G23" s="526"/>
      <c r="H23" s="526"/>
      <c r="I23" s="526"/>
      <c r="J23" s="526"/>
      <c r="K23" s="526"/>
      <c r="L23" s="526"/>
      <c r="M23" s="526"/>
      <c r="N23" s="526"/>
      <c r="O23" s="526"/>
      <c r="P23" s="531"/>
    </row>
    <row r="24" spans="1:26" ht="18" customHeight="1">
      <c r="A24" s="562"/>
      <c r="B24" s="533"/>
      <c r="C24" s="248" t="s">
        <v>286</v>
      </c>
      <c r="D24" s="558" t="inlineStr">
        <is>
          <t>○着色探伤PT（体/盖/轮）                  ○超声波探伤UT（轴）                          备注：</t>
        </is>
      </c>
      <c r="E24" s="559"/>
      <c r="F24" s="559"/>
      <c r="G24" s="559"/>
      <c r="H24" s="559"/>
      <c r="I24" s="559"/>
      <c r="J24" s="559"/>
      <c r="K24" s="559"/>
      <c r="L24" s="559"/>
      <c r="M24" s="559"/>
      <c r="N24" s="559"/>
      <c r="O24" s="559"/>
      <c r="P24" s="560"/>
    </row>
    <row r="25" spans="1:26" ht="29.00" customHeight="1">
      <c r="A25" s="562"/>
      <c r="B25" s="533"/>
      <c r="C25" s="248" t="s">
        <v>287</v>
      </c>
      <c r="D25" s="917" t="inlineStr">
        <is>
          <t>●辅助管路焊缝进行MT或PT                            备注：适用时进行RT,验收按合同/API/ASME要求</t>
        </is>
      </c>
      <c r="E25" s="559"/>
      <c r="F25" s="559"/>
      <c r="G25" s="559"/>
      <c r="H25" s="559"/>
      <c r="I25" s="559"/>
      <c r="J25" s="559"/>
      <c r="K25" s="559"/>
      <c r="L25" s="559"/>
      <c r="M25" s="559"/>
      <c r="N25" s="559"/>
      <c r="O25" s="559"/>
      <c r="P25" s="560"/>
    </row>
    <row r="26" spans="1:26" ht="18" customHeight="1">
      <c r="A26" s="563"/>
      <c r="B26" s="534"/>
      <c r="C26" s="546" t="s">
        <v>288</v>
      </c>
      <c r="D26" s="547"/>
      <c r="E26" s="547"/>
      <c r="F26" s="547"/>
      <c r="G26" s="547"/>
      <c r="H26" s="547"/>
      <c r="I26" s="547"/>
      <c r="J26" s="547"/>
      <c r="K26" s="547"/>
      <c r="L26" s="547"/>
      <c r="M26" s="547"/>
      <c r="N26" s="547"/>
      <c r="O26" s="547"/>
      <c r="P26" s="548"/>
    </row>
    <row r="27" spans="1:26" ht="261.00" customHeight="1">
      <c r="A27" s="564">
        <v>7</v>
      </c>
      <c r="B27" s="537" t="s">
        <v>289</v>
      </c>
      <c r="C27" s="913" t="inlineStr">
        <is>
          <t xml:space="preserve">●整 机  ●泵 头  ●底 座  ●驱动机  ●联轴器  ●护罩     ○（所有）配对法兰（○锻 ○铸 ○法兰间密封垫 ○双头螺柱、螺母、平垫）   ●地脚螺栓、螺母、垫片(电机垫片为3mm厚不锈钢）   其他供货件具体明细：○安全阀（最小流量阀）  ○接线箱   ○测振  ○测温仪表   ○操作柱等详细列出； 
其他供货件具体明细补充：全局必供：机械密封及冲洗/冷却系统、供货范围内管路/管件/支撑、电气与仪表进出线防爆密封接头、安装/试车/开车备件及专用工具
条件供货：仅非ASME B16.5买方接口提供配对法兰、垫片及紧固件
按位号供货：PLAN12/22双过滤器、差压变送器及配套安装支架—3100-P-3133A/B、3100-P-3143A/B、3100-P-4112A/B、3100-P-4123A/B、3100-P-4133A/B、3100-P-4134、3100-P-3233A/B、3100-P-3243A/B、3100-P-4212A/B、3100-P-4213A/B、3100-P-4223A/B、3100-P-4233A/B、3100-P-4234
按位号供货：PLAN53B压力测量/报警及蓄能器系统—3100-P-8151AB、3100-P-8171
条件供货：泵包远传仪表＞3个时提供共底座接线箱；≤3个时直拉电缆；现场仪表、固定支架、至接线箱铠装电缆及密封接头按P&amp;ID/位号配置
条件供货：≥75kW脂润滑电动机配置前、后自动注脂器</t>
        </is>
      </c>
      <c r="D27" s="526"/>
      <c r="E27" s="526"/>
      <c r="F27" s="526"/>
      <c r="G27" s="526"/>
      <c r="H27" s="526"/>
      <c r="I27" s="526"/>
      <c r="J27" s="526"/>
      <c r="K27" s="526"/>
      <c r="L27" s="526"/>
      <c r="M27" s="526"/>
      <c r="N27" s="526"/>
      <c r="O27" s="526"/>
      <c r="P27" s="531"/>
    </row>
    <row r="28" spans="1:26" ht="27.9" customHeight="1">
      <c r="A28" s="564"/>
      <c r="B28" s="537"/>
      <c r="C28" s="249" t="s">
        <v>290</v>
      </c>
      <c r="D28" s="549" t="inlineStr">
        <is>
          <t>安装、试车、开车备件随设备报价并供货</t>
        </is>
      </c>
      <c r="E28" s="550"/>
      <c r="F28" s="550"/>
      <c r="G28" s="550"/>
      <c r="H28" s="550"/>
      <c r="I28" s="550"/>
      <c r="J28" s="550"/>
      <c r="K28" s="550"/>
      <c r="L28" s="550"/>
      <c r="M28" s="550"/>
      <c r="N28" s="550"/>
      <c r="O28" s="550"/>
      <c r="P28" s="551"/>
    </row>
    <row r="29" spans="1:26" ht="18" customHeight="1">
      <c r="A29" s="564"/>
      <c r="B29" s="537"/>
      <c r="C29" s="249" t="s">
        <v>291</v>
      </c>
      <c r="D29" s="552" t="inlineStr">
        <is>
          <t>提供两年操作备品备件清单并单独报价</t>
        </is>
      </c>
      <c r="E29" s="553"/>
      <c r="F29" s="553"/>
      <c r="G29" s="553"/>
      <c r="H29" s="553"/>
      <c r="I29" s="553"/>
      <c r="J29" s="553"/>
      <c r="K29" s="553"/>
      <c r="L29" s="553"/>
      <c r="M29" s="553"/>
      <c r="N29" s="553"/>
      <c r="O29" s="553"/>
      <c r="P29" s="554"/>
    </row>
    <row r="30" spans="1:26" ht="43.50" customHeight="1">
      <c r="A30" s="52">
        <v>8</v>
      </c>
      <c r="B30" s="53" t="s">
        <v>292</v>
      </c>
      <c r="C30" s="918" t="inlineStr">
        <is>
          <t xml:space="preserve">●装箱单 ●合格证 ●说明书 ●实验报告 ●检测报告 ●所有外购件合格证（包括温度表、压力表、阀门等进口件例外）  ○项目经理审核 （重点项目） 
备注：A未规定固定份数，待买方/内部确认</t>
        </is>
      </c>
      <c r="D30" s="536"/>
      <c r="E30" s="536"/>
      <c r="F30" s="536"/>
      <c r="G30" s="536"/>
      <c r="H30" s="536"/>
      <c r="I30" s="536"/>
      <c r="J30" s="536"/>
      <c r="K30" s="536"/>
      <c r="L30" s="536"/>
      <c r="M30" s="536"/>
      <c r="N30" s="536"/>
      <c r="O30" s="536"/>
      <c r="P30" s="556"/>
    </row>
    <row r="31" spans="1:26" ht="87.00" customHeight="1">
      <c r="A31" s="54">
        <v>9</v>
      </c>
      <c r="B31" s="55" t="s">
        <v>293</v>
      </c>
      <c r="C31" s="530" t="inlineStr">
        <is>
          <t>○防腐漆-F（F1-国内 ）</t>
        </is>
      </c>
      <c r="D31" s="526"/>
      <c r="E31" s="526"/>
      <c r="F31" s="526"/>
      <c r="G31" s="526"/>
      <c r="H31" s="526"/>
      <c r="I31" s="557"/>
      <c r="J31" s="916" t="inlineStr">
        <is>
          <t xml:space="preserve">油漆厂家按项目短名单选取;厂家标准须提交业主和设计批准,否则执行A附录A-2;按A附录A-2涂漆选择一览表执行;依据材质、实际运行温度及保温/保冷状态选择对应油漆体系;按A附录A-2对应体系的涂层道数及最小干膜厚度执行;采用厂家标准须经业主和设计批准;制造厂车间完成全部底漆和面漆的涂装(或按制造厂的涂漆标准);各部件颜色及色号详见《喷漆包装要求》
按买方项目涂漆及颜色规定执行;卖方涂漆规定需提交确认;涂层保护担保不少于5年</t>
        </is>
      </c>
      <c r="K31" s="528"/>
      <c r="L31" s="528"/>
      <c r="M31" s="528"/>
      <c r="N31" s="528"/>
      <c r="O31" s="528"/>
      <c r="P31" s="535"/>
    </row>
    <row r="32" spans="1:26" ht="43.50" customHeight="1">
      <c r="A32" s="54">
        <v>10</v>
      </c>
      <c r="B32" s="55" t="s">
        <v>294</v>
      </c>
      <c r="C32" s="544" t="inlineStr">
        <is>
          <t>○国内           ○国外（是否熏蒸）        ○简易（底排+防雨布）</t>
        </is>
      </c>
      <c r="D32" s="545"/>
      <c r="E32" s="545"/>
      <c r="F32" s="545"/>
      <c r="G32" s="545"/>
      <c r="H32" s="545"/>
      <c r="I32" s="545"/>
      <c r="J32" s="919" t="inlineStr">
        <is>
          <t>内包装+外包装箱；插件/插箱锁紧；防尘、防雨、防震，资料防潮；适合陆运、水运/海运或空运；储存防酸碱盐、腐蚀/爆炸性气体、粉尘及雨雪；泵组室外保存≥6个月。具体见《喷漆包装要求》</t>
        </is>
      </c>
      <c r="K32" s="547"/>
      <c r="L32" s="547"/>
      <c r="M32" s="547"/>
      <c r="N32" s="547"/>
      <c r="O32" s="547"/>
      <c r="P32" s="548"/>
    </row>
    <row r="33" spans="1:16" ht="18" customHeight="1">
      <c r="A33" s="54">
        <v>11</v>
      </c>
      <c r="B33" s="55" t="s">
        <v>295</v>
      </c>
      <c r="C33" s="546" t="inlineStr">
        <is>
          <t>○用户自提   ○我公司发货</t>
        </is>
      </c>
      <c r="D33" s="547"/>
      <c r="E33" s="547"/>
      <c r="F33" s="547"/>
      <c r="G33" s="547"/>
      <c r="H33" s="547"/>
      <c r="I33" s="547"/>
      <c r="J33" s="547"/>
      <c r="K33" s="547"/>
      <c r="L33" s="547"/>
      <c r="M33" s="547"/>
      <c r="N33" s="547"/>
      <c r="O33" s="547"/>
      <c r="P33" s="548"/>
    </row>
    <row r="34" spans="1:16" ht="18" customHeight="1">
      <c r="A34" s="56">
        <v>12</v>
      </c>
      <c r="B34" s="57" t="s">
        <v>296</v>
      </c>
      <c r="C34" s="568" t="inlineStr">
        <is>
          <t>○铁路            ○公路           ○轮渡            ○航空</t>
        </is>
      </c>
      <c r="D34" s="569"/>
      <c r="E34" s="569"/>
      <c r="F34" s="569"/>
      <c r="G34" s="569"/>
      <c r="H34" s="569"/>
      <c r="I34" s="569"/>
      <c r="J34" s="568" t="s">
        <v>297</v>
      </c>
      <c r="K34" s="569"/>
      <c r="L34" s="569"/>
      <c r="M34" s="569"/>
      <c r="N34" s="569"/>
      <c r="O34" s="569"/>
      <c r="P34" s="570"/>
    </row>
    <row r="35" spans="1:16" ht="1.5" customHeight="1">
      <c r="D35" s="567"/>
      <c r="E35" s="567"/>
      <c r="F35" s="567"/>
      <c r="G35" s="567"/>
      <c r="H35" s="567"/>
      <c r="I35" s="567"/>
      <c r="J35" s="567"/>
      <c r="K35" s="567"/>
      <c r="L35" s="567"/>
      <c r="M35" s="567"/>
      <c r="N35" s="567"/>
      <c r="O35" s="567"/>
      <c r="P35" s="567"/>
    </row>
    <row r="36" spans="1:16">
      <c r="I36" s="27" t="s">
        <v>182</v>
      </c>
    </row>
    <row r="39" spans="1:16">
      <c r="C39" s="58"/>
    </row>
    <row r="40" spans="1:16">
      <c r="C40" s="58"/>
    </row>
    <row r="41" spans="1:16">
      <c r="D41" s="59"/>
      <c r="E41" s="59"/>
      <c r="F41" s="59"/>
      <c r="G41" s="59"/>
      <c r="H41" s="59"/>
      <c r="I41" s="59"/>
      <c r="J41" s="59"/>
      <c r="K41" s="59"/>
      <c r="L41" s="59"/>
      <c r="M41" s="59"/>
      <c r="N41" s="59"/>
      <c r="O41" s="59"/>
    </row>
    <row r="42" spans="1:16">
      <c r="D42" s="59"/>
      <c r="E42" s="59"/>
      <c r="F42" s="59"/>
      <c r="G42" s="59"/>
      <c r="H42" s="59"/>
      <c r="I42" s="59"/>
      <c r="J42" s="59"/>
      <c r="K42" s="59"/>
      <c r="L42" s="59"/>
      <c r="M42" s="59"/>
      <c r="N42" s="59"/>
      <c r="O42" s="59"/>
    </row>
    <row r="43" spans="1:16">
      <c r="D43" s="59"/>
      <c r="E43" s="59"/>
      <c r="F43" s="59"/>
      <c r="G43" s="59"/>
      <c r="H43" s="59"/>
      <c r="I43" s="59"/>
      <c r="J43" s="59"/>
      <c r="K43" s="59"/>
      <c r="L43" s="59"/>
      <c r="M43" s="59"/>
      <c r="N43" s="59"/>
      <c r="O43" s="59"/>
    </row>
    <row r="44" spans="1:16" ht="17.25" customHeight="1">
      <c r="D44" s="59"/>
      <c r="E44" s="565"/>
      <c r="F44" s="565"/>
      <c r="G44" s="60"/>
      <c r="H44" s="61"/>
      <c r="I44" s="61"/>
      <c r="J44" s="61"/>
      <c r="K44" s="61"/>
      <c r="L44" s="61"/>
      <c r="M44" s="59"/>
      <c r="N44" s="59"/>
      <c r="O44" s="59"/>
    </row>
    <row r="45" spans="1:16" ht="17.25" customHeight="1">
      <c r="D45" s="59"/>
      <c r="E45" s="565"/>
      <c r="F45" s="565"/>
      <c r="G45" s="60"/>
      <c r="H45" s="61"/>
      <c r="I45" s="61"/>
      <c r="J45" s="61"/>
      <c r="K45" s="61"/>
      <c r="L45" s="61"/>
      <c r="M45" s="59"/>
      <c r="N45" s="59"/>
      <c r="O45" s="59"/>
    </row>
    <row r="46" spans="1:16" ht="17.25" customHeight="1">
      <c r="D46" s="59"/>
      <c r="E46" s="565"/>
      <c r="F46" s="565"/>
      <c r="G46" s="60"/>
      <c r="H46" s="61"/>
      <c r="I46" s="61"/>
      <c r="J46" s="61"/>
      <c r="K46" s="61"/>
      <c r="L46" s="61"/>
      <c r="M46" s="59"/>
      <c r="N46" s="59"/>
      <c r="O46" s="59"/>
    </row>
    <row r="47" spans="1:16" ht="17.25" customHeight="1">
      <c r="D47" s="59"/>
      <c r="E47" s="565"/>
      <c r="F47" s="565"/>
      <c r="G47" s="60"/>
      <c r="H47" s="61"/>
      <c r="I47" s="61"/>
      <c r="J47" s="61"/>
      <c r="K47" s="61"/>
      <c r="L47" s="61"/>
      <c r="M47" s="59"/>
      <c r="N47" s="59"/>
      <c r="O47" s="59"/>
    </row>
    <row r="48" spans="1:16" ht="17.25" customHeight="1">
      <c r="D48" s="59"/>
      <c r="E48" s="565"/>
      <c r="F48" s="565"/>
      <c r="G48" s="60"/>
      <c r="H48" s="61"/>
      <c r="I48" s="61"/>
      <c r="J48" s="61"/>
      <c r="K48" s="61"/>
      <c r="L48" s="61"/>
      <c r="M48" s="59"/>
      <c r="N48" s="59"/>
      <c r="O48" s="59"/>
    </row>
    <row r="49" spans="4:15" ht="17.25" customHeight="1">
      <c r="D49" s="59"/>
      <c r="E49" s="565"/>
      <c r="F49" s="565"/>
      <c r="G49" s="60"/>
      <c r="H49" s="61"/>
      <c r="I49" s="61"/>
      <c r="J49" s="61"/>
      <c r="K49" s="61"/>
      <c r="L49" s="61"/>
      <c r="M49" s="59"/>
      <c r="N49" s="59"/>
      <c r="O49" s="59"/>
    </row>
    <row r="50" spans="4:15" ht="17.25" customHeight="1">
      <c r="D50" s="59"/>
      <c r="E50" s="565"/>
      <c r="F50" s="565"/>
      <c r="G50" s="60"/>
      <c r="H50" s="61"/>
      <c r="I50" s="61"/>
      <c r="J50" s="61"/>
      <c r="K50" s="61"/>
      <c r="L50" s="61"/>
      <c r="M50" s="59"/>
      <c r="N50" s="59"/>
      <c r="O50" s="59"/>
    </row>
    <row r="51" spans="4:15">
      <c r="D51" s="59"/>
      <c r="E51" s="59"/>
      <c r="F51" s="59"/>
      <c r="G51" s="59"/>
      <c r="H51" s="59"/>
      <c r="I51" s="59"/>
      <c r="J51" s="59"/>
      <c r="K51" s="59"/>
      <c r="L51" s="59"/>
      <c r="M51" s="59"/>
      <c r="N51" s="59"/>
      <c r="O51" s="59"/>
    </row>
    <row r="52" spans="4:15">
      <c r="D52" s="59"/>
      <c r="E52" s="59"/>
      <c r="F52" s="59"/>
      <c r="G52" s="59"/>
      <c r="H52" s="59"/>
      <c r="I52" s="59"/>
      <c r="J52" s="59"/>
      <c r="K52" s="59"/>
      <c r="L52" s="59"/>
      <c r="M52" s="59"/>
      <c r="N52" s="59"/>
      <c r="O52" s="59"/>
    </row>
    <row r="53" spans="4:15">
      <c r="D53" s="59"/>
      <c r="E53" s="59"/>
      <c r="F53" s="59"/>
      <c r="G53" s="59"/>
      <c r="H53" s="59"/>
      <c r="I53" s="59"/>
      <c r="J53" s="59"/>
      <c r="K53" s="59"/>
      <c r="L53" s="59"/>
      <c r="M53" s="59"/>
      <c r="N53" s="59"/>
      <c r="O53" s="59"/>
    </row>
    <row r="54" spans="4:15">
      <c r="D54" s="59"/>
      <c r="E54" s="59"/>
      <c r="F54" s="59"/>
      <c r="G54" s="59"/>
      <c r="H54" s="59"/>
      <c r="I54" s="59"/>
      <c r="J54" s="59"/>
      <c r="K54" s="59"/>
      <c r="L54" s="59"/>
      <c r="M54" s="59"/>
      <c r="N54" s="59"/>
      <c r="O54" s="59"/>
    </row>
  </sheetData>
  <sheetProtection formatCells="0" formatColumns="0" formatRows="0" insertColumns="0" insertRows="0" insertHyperlinks="0" deleteColumns="0" deleteRows="0" sort="0" autoFilter="0" pivotTables="0"/>
  <mergeCells count="69">
    <mergeCell ref="A27:A29"/>
    <mergeCell ref="E44:F46"/>
    <mergeCell ref="E47:F50"/>
    <mergeCell ref="S7:W9"/>
    <mergeCell ref="J8:P9"/>
    <mergeCell ref="J10:P11"/>
    <mergeCell ref="J12:P13"/>
    <mergeCell ref="D35:P35"/>
    <mergeCell ref="C34:I34"/>
    <mergeCell ref="J34:P34"/>
    <mergeCell ref="J19:P19"/>
    <mergeCell ref="D20:P20"/>
    <mergeCell ref="D21:P21"/>
    <mergeCell ref="D22:P22"/>
    <mergeCell ref="D16:I16"/>
    <mergeCell ref="J16:P16"/>
    <mergeCell ref="B8:B9"/>
    <mergeCell ref="B10:B11"/>
    <mergeCell ref="B12:B13"/>
    <mergeCell ref="B14:B26"/>
    <mergeCell ref="A4:A6"/>
    <mergeCell ref="A8:A11"/>
    <mergeCell ref="A12:A13"/>
    <mergeCell ref="A14:A26"/>
    <mergeCell ref="B27:B29"/>
    <mergeCell ref="J4:P5"/>
    <mergeCell ref="C32:I32"/>
    <mergeCell ref="J32:P32"/>
    <mergeCell ref="C33:P33"/>
    <mergeCell ref="D28:P28"/>
    <mergeCell ref="D29:P29"/>
    <mergeCell ref="C30:P30"/>
    <mergeCell ref="C31:I31"/>
    <mergeCell ref="J31:P31"/>
    <mergeCell ref="C23:P23"/>
    <mergeCell ref="D24:P24"/>
    <mergeCell ref="D25:P25"/>
    <mergeCell ref="C26:P26"/>
    <mergeCell ref="C27:P27"/>
    <mergeCell ref="D19:I19"/>
    <mergeCell ref="D11:I11"/>
    <mergeCell ref="D12:I12"/>
    <mergeCell ref="J17:P17"/>
    <mergeCell ref="D18:I18"/>
    <mergeCell ref="J18:P18"/>
    <mergeCell ref="D13:I13"/>
    <mergeCell ref="D14:I14"/>
    <mergeCell ref="J14:P14"/>
    <mergeCell ref="D15:I15"/>
    <mergeCell ref="J15:P15"/>
    <mergeCell ref="D17:I17"/>
    <mergeCell ref="D7:I7"/>
    <mergeCell ref="J7:P7"/>
    <mergeCell ref="D8:I8"/>
    <mergeCell ref="D9:I9"/>
    <mergeCell ref="D10:I10"/>
    <mergeCell ref="Q1:Q6"/>
    <mergeCell ref="A1:B1"/>
    <mergeCell ref="G1:K1"/>
    <mergeCell ref="O1:P1"/>
    <mergeCell ref="C2:P2"/>
    <mergeCell ref="D3:F3"/>
    <mergeCell ref="G3:I3"/>
    <mergeCell ref="J3:P3"/>
    <mergeCell ref="D4:I4"/>
    <mergeCell ref="D5:I5"/>
    <mergeCell ref="D6:I6"/>
    <mergeCell ref="J6:P6"/>
    <mergeCell ref="B4:B6"/>
  </mergeCells>
  <phoneticPr fontId="58" type="noConversion"/>
  <printOptions horizontalCentered="1"/>
  <pageMargins left="7.8740157480315001E-2" right="7.8740157480315001E-2" top="7.8740157480315001E-2" bottom="7.8740157480315001E-2" header="0.19" footer="0.16"/>
  <pageSetup paperSize="9" orientation="landscape" r:id="rId1" fitToWidth="1" fitToHeight="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34"/>
  <sheetViews>
    <sheetView tabSelected="1" view="pageBreakPreview" zoomScale="70" zoomScaleNormal="80" zoomScaleSheetLayoutView="70" workbookViewId="0">
      <selection activeCell="A13" sqref="A13:Q13"/>
    </sheetView>
  </sheetViews>
  <sheetFormatPr defaultColWidth="9" defaultRowHeight="16.8"/>
  <cols>
    <col min="1" max="1" width="4.19921875" style="27" customWidth="1"/>
    <col min="2" max="2" width="13.69921875" style="27" customWidth="1"/>
    <col min="3" max="3" width="17" style="25" customWidth="1"/>
    <col min="4" max="4" width="13.5" style="27" customWidth="1"/>
    <col min="5" max="5" width="15.8984375" style="27" customWidth="1"/>
    <col min="6" max="6" width="11.8984375" style="27" customWidth="1"/>
    <col min="7" max="7" width="14.5" style="27" customWidth="1"/>
    <col min="8" max="9" width="10.8984375" style="27" customWidth="1"/>
    <col min="10" max="10" width="13.59765625" style="27" customWidth="1"/>
    <col min="11" max="11" width="11.8984375" style="27" customWidth="1"/>
    <col min="12" max="12" width="8.09765625" style="27" customWidth="1"/>
    <col min="13" max="13" width="9" style="27" customWidth="1"/>
    <col min="14" max="15" width="15.09765625" style="27" customWidth="1"/>
    <col min="16" max="16" width="13.09765625" style="27" customWidth="1"/>
    <col min="17" max="17" width="15.59765625" style="27" customWidth="1"/>
    <col min="18" max="18" width="23.3984375" style="27" customWidth="1"/>
    <col min="19" max="16380" width="9" style="27"/>
  </cols>
  <sheetData>
    <row r="1" spans="1:18" ht="0.9" customHeight="1"/>
    <row r="2" spans="1:18" ht="0.9" customHeight="1"/>
    <row r="3" spans="1:18" s="36" customFormat="1" ht="22.5" customHeight="1">
      <c r="A3" s="573" t="s">
        <v>2</v>
      </c>
      <c r="B3" s="573"/>
      <c r="C3" s="574">
        <f>IF('选型表'!J2="","",'选型表'!J2)</f>
      </c>
      <c r="D3" s="574"/>
      <c r="E3" s="45"/>
      <c r="F3" s="45"/>
      <c r="G3" s="45"/>
      <c r="H3" s="573"/>
      <c r="I3" s="573"/>
      <c r="J3" s="573"/>
      <c r="K3" s="573"/>
      <c r="L3" s="573"/>
      <c r="M3" s="46"/>
      <c r="N3" s="46"/>
      <c r="O3" s="46"/>
      <c r="P3" s="46"/>
      <c r="Q3" s="46"/>
      <c r="R3" s="462" t="s">
        <v>298</v>
      </c>
    </row>
    <row r="4" spans="1:18" s="37" customFormat="1" ht="44.1" customHeight="1">
      <c r="A4" s="575" t="s">
        <v>299</v>
      </c>
      <c r="B4" s="575"/>
      <c r="C4" s="575"/>
      <c r="D4" s="575"/>
      <c r="E4" s="575"/>
      <c r="F4" s="575"/>
      <c r="G4" s="575"/>
      <c r="H4" s="575"/>
      <c r="I4" s="575"/>
      <c r="J4" s="575"/>
      <c r="K4" s="575"/>
      <c r="L4" s="575"/>
      <c r="M4" s="575"/>
      <c r="N4" s="575"/>
      <c r="O4" s="575"/>
      <c r="P4" s="575"/>
      <c r="Q4" s="575"/>
      <c r="R4" s="462"/>
    </row>
    <row r="5" spans="1:18" s="38" customFormat="1" ht="30" customHeight="1">
      <c r="A5" s="585" t="s">
        <v>33</v>
      </c>
      <c r="B5" s="576" t="s">
        <v>300</v>
      </c>
      <c r="C5" s="588" t="s">
        <v>301</v>
      </c>
      <c r="D5" s="590" t="s">
        <v>302</v>
      </c>
      <c r="E5" s="591" t="s">
        <v>303</v>
      </c>
      <c r="F5" s="591" t="s">
        <v>304</v>
      </c>
      <c r="G5" s="591" t="s">
        <v>305</v>
      </c>
      <c r="H5" s="576" t="s">
        <v>306</v>
      </c>
      <c r="I5" s="576"/>
      <c r="J5" s="576"/>
      <c r="K5" s="576"/>
      <c r="L5" s="576"/>
      <c r="M5" s="576"/>
      <c r="N5" s="576"/>
      <c r="O5" s="576"/>
      <c r="P5" s="576"/>
      <c r="Q5" s="592" t="s">
        <v>74</v>
      </c>
      <c r="R5" s="462"/>
    </row>
    <row r="6" spans="1:18" s="38" customFormat="1" ht="30" customHeight="1">
      <c r="A6" s="585"/>
      <c r="B6" s="576"/>
      <c r="C6" s="588"/>
      <c r="D6" s="590"/>
      <c r="E6" s="591"/>
      <c r="F6" s="591"/>
      <c r="G6" s="591"/>
      <c r="H6" s="577" t="s">
        <v>307</v>
      </c>
      <c r="I6" s="578"/>
      <c r="J6" s="578"/>
      <c r="K6" s="579"/>
      <c r="L6" s="580" t="s">
        <v>308</v>
      </c>
      <c r="M6" s="580"/>
      <c r="N6" s="580"/>
      <c r="O6" s="580"/>
      <c r="P6" s="580"/>
      <c r="Q6" s="592"/>
      <c r="R6" s="462"/>
    </row>
    <row r="7" spans="1:18" s="38" customFormat="1" ht="53.1" customHeight="1">
      <c r="A7" s="586"/>
      <c r="B7" s="587"/>
      <c r="C7" s="589"/>
      <c r="D7" s="580"/>
      <c r="E7" s="590"/>
      <c r="F7" s="590"/>
      <c r="G7" s="590"/>
      <c r="H7" s="254" t="s">
        <v>309</v>
      </c>
      <c r="I7" s="254" t="s">
        <v>310</v>
      </c>
      <c r="J7" s="254" t="s">
        <v>311</v>
      </c>
      <c r="K7" s="254" t="s">
        <v>312</v>
      </c>
      <c r="L7" s="254" t="s">
        <v>313</v>
      </c>
      <c r="M7" s="254" t="s">
        <v>314</v>
      </c>
      <c r="N7" s="254" t="s">
        <v>315</v>
      </c>
      <c r="O7" s="254" t="s">
        <v>316</v>
      </c>
      <c r="P7" s="28" t="s">
        <v>317</v>
      </c>
      <c r="Q7" s="593"/>
      <c r="R7" s="462"/>
    </row>
    <row r="8" spans="1:18" s="39" customFormat="1" ht="63.75" customHeight="1">
      <c r="A8" s="40">
        <v>1</v>
      </c>
      <c r="B8" s="255" t="s">
        <v>318</v>
      </c>
      <c r="C8" s="250"/>
      <c r="D8" s="245" t="inlineStr">
        <is>
          <t>316SS/全不锈钢</t>
        </is>
      </c>
      <c r="E8" s="245" t="inlineStr">
        <is>
          <t>螺纹连接</t>
        </is>
      </c>
      <c r="F8" s="245" t="inlineStr">
        <is>
          <t>1/2"NPT(F)</t>
        </is>
      </c>
      <c r="G8" s="245"/>
      <c r="H8" s="251">
        <v>100</v>
      </c>
      <c r="I8" s="251">
        <v>1.6</v>
      </c>
      <c r="J8" s="251"/>
      <c r="K8" s="251"/>
      <c r="L8" s="253"/>
      <c r="M8" s="253"/>
      <c r="N8" s="253"/>
      <c r="O8" s="253"/>
      <c r="P8" s="42"/>
      <c r="Q8" s="44"/>
      <c r="R8" s="462"/>
    </row>
    <row r="9" spans="1:18" s="39" customFormat="1" ht="66.75" customHeight="1">
      <c r="A9" s="40">
        <v>2</v>
      </c>
      <c r="B9" s="255" t="s">
        <v>319</v>
      </c>
      <c r="C9" s="250"/>
      <c r="D9" s="245" t="inlineStr">
        <is>
          <t>外壳及保护管316SS</t>
        </is>
      </c>
      <c r="E9" s="245" t="inlineStr">
        <is>
          <t>螺纹连接</t>
        </is>
      </c>
      <c r="F9" s="245" t="inlineStr">
        <is>
          <t>M27×2</t>
        </is>
      </c>
      <c r="G9" s="245"/>
      <c r="H9" s="251">
        <v>100</v>
      </c>
      <c r="I9" s="245">
        <v>1.5</v>
      </c>
      <c r="J9" s="245" t="inlineStr">
        <is>
          <t>双金属温度计</t>
        </is>
      </c>
      <c r="K9" s="245" t="inlineStr">
        <is>
          <t>万向型</t>
        </is>
      </c>
      <c r="L9" s="253"/>
      <c r="M9" s="253"/>
      <c r="N9" s="253"/>
      <c r="O9" s="253"/>
      <c r="P9" s="43"/>
      <c r="Q9" s="44" t="inlineStr">
        <is>
          <t>温度计与保护套管采用螺纹连接；保护套管与工艺过程采用法兰连接</t>
        </is>
      </c>
    </row>
    <row r="10" spans="1:18" s="39" customFormat="1" ht="43.50" customHeight="1">
      <c r="A10" s="40">
        <v>3</v>
      </c>
      <c r="B10" s="255" t="s">
        <v>320</v>
      </c>
      <c r="C10" s="250"/>
      <c r="D10" s="245" t="inlineStr">
        <is>
          <t>测温元件本体保护管≥316SS；外套管≥316且不低于设备/管道材质</t>
        </is>
      </c>
      <c r="E10" s="245" t="inlineStr">
        <is>
          <t>元件与保护套管螺纹连接；保护套管与工艺过程法兰连接</t>
        </is>
      </c>
      <c r="F10" s="245"/>
      <c r="G10" s="245"/>
      <c r="H10" s="253"/>
      <c r="I10" s="253"/>
      <c r="J10" s="253"/>
      <c r="K10" s="253"/>
      <c r="L10" s="245">
        <v>3</v>
      </c>
      <c r="M10" s="251" t="inlineStr">
        <is>
          <t>Pt100（电阻信号）</t>
        </is>
      </c>
      <c r="N10" s="251"/>
      <c r="O10" s="253"/>
      <c r="P10" s="43"/>
      <c r="Q10" s="920" t="inlineStr">
        <is>
          <t>过程温度元件优先采用IEC标准Pt100；普通测温元件采用绝缘型铠装芯（铠套外径Φ6mm）；控制/联锁温度信号优先采用现场分体式HART智能温度变送器并带现场显示</t>
        </is>
      </c>
    </row>
    <row r="11" spans="1:18" s="39" customFormat="1" ht="32.1" customHeight="1">
      <c r="A11" s="40">
        <v>4</v>
      </c>
      <c r="B11" s="255" t="s">
        <v>321</v>
      </c>
      <c r="C11" s="250"/>
      <c r="D11" s="245" t="inlineStr">
        <is>
          <t>测量元件及接液部件≥316LSS；特殊介质按管道材质等级或更高</t>
        </is>
      </c>
      <c r="E11" s="245" t="inlineStr">
        <is>
          <t>螺纹连接（标准压力/差压变送器）；特殊介质采用法兰膜片式</t>
        </is>
      </c>
      <c r="F11" s="245" t="inlineStr">
        <is>
          <t>1/2"NPT(F)（标准压力/差压变送器仪表侧）</t>
        </is>
      </c>
      <c r="G11" s="921" t="inlineStr">
        <is>
          <t>仪表量程为校验量程的2～10倍；差压流量变送器不小于校验量程的4倍；例外需业主批准</t>
        </is>
      </c>
      <c r="H11" s="253"/>
      <c r="I11" s="253"/>
      <c r="J11" s="253"/>
      <c r="K11" s="253"/>
      <c r="L11" s="251">
        <v>2</v>
      </c>
      <c r="M11" s="252" t="inlineStr">
        <is>
          <t>4-20mA+HART</t>
        </is>
      </c>
      <c r="N11" s="252" t="inlineStr">
        <is>
          <t>Ex ia IIC T4 / IP65</t>
        </is>
      </c>
      <c r="O11" s="252" t="inlineStr">
        <is>
          <t>LED/LCD就地显示</t>
        </is>
      </c>
      <c r="P11" s="42"/>
      <c r="Q11" s="44" t="inlineStr">
        <is>
          <t>优先采用二线制；4～20mA+HART；如需外供电，优先24VDC</t>
        </is>
      </c>
    </row>
    <row r="12" spans="1:18" s="37" customFormat="1" ht="58.00" customHeight="1">
      <c r="A12" s="922" t="inlineStr">
        <is>
          <t>5、仪表资料要求、认证要求：提供泵组仪表设备及附件规格书、仪表数据表和仪表清单、外形尺寸及安装图、P&amp;ID/报警联锁资料、仪表控制说明书、合格证、说明书、试验/检验报告及电子版随机资料；I/O清单；材料试验证书、标定报告、仪表防护认证和仪表防爆认证；危险区产品提供适用的防爆认证，国内产品提供国家权威机构Ex认证</t>
        </is>
      </c>
      <c r="B12" s="582"/>
      <c r="C12" s="582"/>
      <c r="D12" s="582"/>
      <c r="E12" s="582"/>
      <c r="F12" s="582"/>
      <c r="G12" s="582"/>
      <c r="H12" s="582"/>
      <c r="I12" s="582"/>
      <c r="J12" s="582"/>
      <c r="K12" s="582"/>
      <c r="L12" s="582"/>
      <c r="M12" s="582"/>
      <c r="N12" s="582"/>
      <c r="O12" s="582"/>
      <c r="P12" s="582"/>
      <c r="Q12" s="583"/>
    </row>
    <row r="13" spans="1:18" s="37" customFormat="1" ht="145.00" customHeight="1">
      <c r="A13" s="923" t="inlineStr">
        <is>
          <t xml:space="preserve">6、海拔高度/大气压，环境温度，使用环境：项目环境：建设地点：江苏省南通市通州湾绿色化工拓展区(主体港)；大气压：101.59 kPa(A)；极端最高气温：39.6 ℃；极端最低气温：-10.9 ℃；年平均相对湿度：77.6 %
仪表环境/防护/材料/安装：环境：按多雷雨、空气潮湿、强日照、盐雾的南方海洋性气候设计，并考虑台风和H2S/氨/海风盐雾腐蚀；防护：户外电子仪表最低IP66，露天电子仪表和接线箱配挡雨遮阳罩；材料：露天仪表接线箱采用316不锈钢；安装：接线箱下进线、ISO公制螺纹，安装高度避免雨季积水浸泡，支架考虑台风加固，电子线路板采取防潮和耐腐蚀措施；对象分层：本泵成套仪表按专项Ex ia IIC T4/IP65，现场接线箱按Ex d IIC T4/IP65；其余户外电子仪表执行通用最低IP66</t>
        </is>
      </c>
      <c r="B13" s="906"/>
      <c r="C13" s="906"/>
      <c r="D13" s="906"/>
      <c r="E13" s="906"/>
      <c r="F13" s="906"/>
      <c r="G13" s="906"/>
      <c r="H13" s="906"/>
      <c r="I13" s="906"/>
      <c r="J13" s="906"/>
      <c r="K13" s="906"/>
      <c r="L13" s="906"/>
      <c r="M13" s="906"/>
      <c r="N13" s="906"/>
      <c r="O13" s="906"/>
      <c r="P13" s="906"/>
      <c r="Q13" s="906"/>
    </row>
    <row r="14" spans="1:18" s="38" customFormat="1">
      <c r="C14" s="41"/>
    </row>
    <row r="15" spans="1:18" s="38" customFormat="1">
      <c r="C15" s="41"/>
    </row>
    <row r="16" spans="1:18" s="38" customFormat="1">
      <c r="C16" s="41"/>
    </row>
    <row r="17" spans="2:16" s="38" customFormat="1">
      <c r="B17" s="584"/>
      <c r="C17" s="584"/>
      <c r="D17" s="584"/>
      <c r="E17" s="584"/>
      <c r="F17" s="584"/>
      <c r="G17" s="584"/>
      <c r="H17" s="584"/>
      <c r="I17" s="584"/>
      <c r="J17" s="584"/>
      <c r="K17" s="584"/>
      <c r="L17" s="584"/>
      <c r="M17" s="584"/>
      <c r="N17" s="584"/>
      <c r="O17" s="584"/>
      <c r="P17" s="584"/>
    </row>
    <row r="18" spans="2:16" s="38" customFormat="1">
      <c r="C18" s="41"/>
    </row>
    <row r="19" spans="2:16" s="38" customFormat="1">
      <c r="C19" s="41"/>
    </row>
    <row r="20" spans="2:16" s="38" customFormat="1">
      <c r="C20" s="41"/>
    </row>
    <row r="21" spans="2:16" s="38" customFormat="1">
      <c r="C21" s="41"/>
    </row>
    <row r="22" spans="2:16" s="38" customFormat="1">
      <c r="C22" s="41"/>
    </row>
    <row r="23" spans="2:16" s="38" customFormat="1">
      <c r="C23" s="41"/>
    </row>
    <row r="24" spans="2:16" s="38" customFormat="1">
      <c r="C24" s="41"/>
    </row>
    <row r="25" spans="2:16" s="38" customFormat="1">
      <c r="C25" s="41"/>
    </row>
    <row r="26" spans="2:16" s="38" customFormat="1">
      <c r="C26" s="41"/>
    </row>
    <row r="27" spans="2:16" s="38" customFormat="1">
      <c r="C27" s="41"/>
    </row>
    <row r="28" spans="2:16" s="38" customFormat="1">
      <c r="C28" s="41"/>
    </row>
    <row r="29" spans="2:16" s="38" customFormat="1">
      <c r="C29" s="41"/>
    </row>
    <row r="30" spans="2:16" s="38" customFormat="1">
      <c r="C30" s="41"/>
    </row>
    <row r="31" spans="2:16" s="38" customFormat="1">
      <c r="C31" s="41"/>
    </row>
    <row r="32" spans="2:16" s="38" customFormat="1">
      <c r="C32" s="41"/>
    </row>
    <row r="33" spans="3:3" s="38" customFormat="1">
      <c r="C33" s="41"/>
    </row>
    <row r="34" spans="3:3" s="38" customFormat="1">
      <c r="C34" s="41"/>
    </row>
  </sheetData>
  <sheetProtection formatCells="0" formatColumns="0" formatRows="0" insertColumns="0" insertRows="0" insertHyperlinks="0" deleteColumns="0" deleteRows="0" sort="0" autoFilter="0" pivotTables="0"/>
  <mergeCells count="19">
    <mergeCell ref="A12:Q12"/>
    <mergeCell ref="A13:Q13"/>
    <mergeCell ref="B17:P17"/>
    <mergeCell ref="A5:A7"/>
    <mergeCell ref="B5:B7"/>
    <mergeCell ref="C5:C7"/>
    <mergeCell ref="D5:D7"/>
    <mergeCell ref="E5:E7"/>
    <mergeCell ref="F5:F7"/>
    <mergeCell ref="G5:G7"/>
    <mergeCell ref="Q5:Q7"/>
    <mergeCell ref="R3:R8"/>
    <mergeCell ref="A3:B3"/>
    <mergeCell ref="C3:D3"/>
    <mergeCell ref="H3:L3"/>
    <mergeCell ref="A4:Q4"/>
    <mergeCell ref="H5:P5"/>
    <mergeCell ref="H6:K6"/>
    <mergeCell ref="L6:P6"/>
  </mergeCells>
  <phoneticPr fontId="58" type="noConversion"/>
  <printOptions horizontalCentered="1"/>
  <pageMargins left="0.118110236220472" right="0.118110236220472" top="0.19" bottom="0.16" header="0.26" footer="0.28000000000000003"/>
  <pageSetup paperSize="9" orientation="landscape" r:id="rId1" fitToWidth="1" fitToHeight="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3"/>
  <sheetViews>
    <sheetView view="pageBreakPreview" topLeftCell="G7" zoomScaleNormal="85" zoomScaleSheetLayoutView="100" workbookViewId="0">
      <selection activeCell="I20" sqref="I20:M20"/>
    </sheetView>
  </sheetViews>
  <sheetFormatPr defaultColWidth="9" defaultRowHeight="16.8"/>
  <cols>
    <col min="1" max="1" width="6.3984375" style="203" customWidth="1"/>
    <col min="2" max="2" width="11" style="203" customWidth="1"/>
    <col min="3" max="3" width="7.796875" style="204" customWidth="1"/>
    <col min="4" max="4" width="12.3984375" style="204" customWidth="1"/>
    <col min="5" max="5" width="3.69921875" style="203" customWidth="1"/>
    <col min="6" max="6" width="20.5" style="203" customWidth="1"/>
    <col min="7" max="7" width="5.8984375" style="203" customWidth="1"/>
    <col min="8" max="8" width="6" style="203" customWidth="1"/>
    <col min="9" max="10" width="6.3984375" style="203" customWidth="1"/>
    <col min="11" max="11" width="9.09765625" style="203" customWidth="1"/>
    <col min="12" max="12" width="7.5" style="203" customWidth="1"/>
    <col min="13" max="13" width="9.5" style="203" customWidth="1"/>
    <col min="14" max="14" width="8.69921875" style="203" customWidth="1"/>
    <col min="15" max="15" width="10.8984375" style="203" customWidth="1"/>
    <col min="16" max="16" width="5.5" style="203" customWidth="1"/>
    <col min="17" max="17" width="6.19921875" style="203" customWidth="1"/>
    <col min="18" max="18" width="5.3984375" style="203" customWidth="1"/>
    <col min="19" max="19" width="6.3984375" style="203" customWidth="1"/>
    <col min="20" max="20" width="7.69921875" style="203" customWidth="1"/>
    <col min="21" max="21" width="9.3984375" style="203" customWidth="1"/>
    <col min="22" max="22" width="7.19921875" style="203" customWidth="1"/>
    <col min="23" max="23" width="8.3984375" style="203" customWidth="1"/>
    <col min="24" max="24" width="9.09765625" style="203" customWidth="1"/>
    <col min="25" max="25" width="10.19921875" style="203" customWidth="1"/>
    <col min="26" max="26" width="6.8984375" style="203" customWidth="1"/>
    <col min="27" max="27" width="9.5" style="203" customWidth="1"/>
    <col min="28" max="28" width="27.296875" style="203" customWidth="1"/>
    <col min="29" max="16384" width="9" style="203"/>
  </cols>
  <sheetData>
    <row r="1" spans="1:28" s="257" customFormat="1" ht="24.75" customHeight="1" thickBot="1">
      <c r="A1" s="652" t="s">
        <v>128</v>
      </c>
      <c r="B1" s="652"/>
      <c r="C1" s="653"/>
      <c r="D1" s="653"/>
      <c r="E1" s="653"/>
      <c r="F1" s="653"/>
      <c r="G1" s="653"/>
      <c r="H1" s="653"/>
      <c r="I1" s="653"/>
      <c r="J1" s="653"/>
      <c r="K1" s="652" t="s">
        <v>324</v>
      </c>
      <c r="L1" s="652"/>
      <c r="M1" s="652"/>
      <c r="N1" s="652"/>
      <c r="O1" s="652"/>
      <c r="P1" s="652"/>
      <c r="Q1" s="652"/>
      <c r="R1" s="652"/>
      <c r="S1" s="652" t="s">
        <v>129</v>
      </c>
      <c r="T1" s="652"/>
      <c r="U1" s="652"/>
      <c r="V1" s="654"/>
      <c r="W1" s="654"/>
      <c r="X1" s="654"/>
      <c r="Y1" s="654"/>
      <c r="Z1" s="652" t="s">
        <v>182</v>
      </c>
      <c r="AA1" s="652"/>
    </row>
    <row r="2" spans="1:28" ht="27.75" customHeight="1" thickTop="1">
      <c r="A2" s="659" t="s">
        <v>0</v>
      </c>
      <c r="B2" s="660"/>
      <c r="C2" s="661" t="inlineStr">
        <is>
          <t>中石油吉林化工工程有限公司</t>
        </is>
      </c>
      <c r="D2" s="660"/>
      <c r="E2" s="660"/>
      <c r="F2" s="660"/>
      <c r="G2" s="660"/>
      <c r="H2" s="662"/>
      <c r="I2" s="663" t="s">
        <v>325</v>
      </c>
      <c r="J2" s="664"/>
      <c r="K2" s="667" t="s">
        <v>326</v>
      </c>
      <c r="L2" s="667"/>
      <c r="M2" s="667"/>
      <c r="N2" s="667"/>
      <c r="O2" s="667"/>
      <c r="P2" s="667"/>
      <c r="Q2" s="667"/>
      <c r="R2" s="668"/>
      <c r="S2" s="649" t="s">
        <v>131</v>
      </c>
      <c r="T2" s="649"/>
      <c r="U2" s="649" t="inlineStr">
        <is>
          <t>江苏省南通市通州湾绿色化工拓展区(主体港)</t>
        </is>
      </c>
      <c r="V2" s="649"/>
      <c r="W2" s="649" t="s">
        <v>327</v>
      </c>
      <c r="X2" s="649"/>
      <c r="Y2" s="649"/>
      <c r="Z2" s="649"/>
      <c r="AA2" s="650"/>
      <c r="AB2" s="462" t="s">
        <v>328</v>
      </c>
    </row>
    <row r="3" spans="1:28" ht="32.25" customHeight="1">
      <c r="A3" s="651" t="s">
        <v>132</v>
      </c>
      <c r="B3" s="644"/>
      <c r="C3" s="643" t="inlineStr">
        <is>
          <t>蓝海新材料有限公司高端聚烯烃新材料项目10万吨/年POE装置</t>
        </is>
      </c>
      <c r="D3" s="644"/>
      <c r="E3" s="644"/>
      <c r="F3" s="644"/>
      <c r="G3" s="644"/>
      <c r="H3" s="645"/>
      <c r="I3" s="665"/>
      <c r="J3" s="666"/>
      <c r="K3" s="669"/>
      <c r="L3" s="669"/>
      <c r="M3" s="669"/>
      <c r="N3" s="669"/>
      <c r="O3" s="669"/>
      <c r="P3" s="669"/>
      <c r="Q3" s="669"/>
      <c r="R3" s="670"/>
      <c r="S3" s="646" t="s">
        <v>133</v>
      </c>
      <c r="T3" s="646"/>
      <c r="U3" s="646"/>
      <c r="V3" s="646"/>
      <c r="W3" s="646" t="s">
        <v>329</v>
      </c>
      <c r="X3" s="646"/>
      <c r="Y3" s="655"/>
      <c r="Z3" s="646"/>
      <c r="AA3" s="656"/>
      <c r="AB3" s="462"/>
    </row>
    <row r="4" spans="1:28" s="204" customFormat="1" ht="21.75" customHeight="1">
      <c r="A4" s="657" t="s">
        <v>135</v>
      </c>
      <c r="B4" s="619"/>
      <c r="C4" s="619"/>
      <c r="D4" s="619"/>
      <c r="E4" s="619"/>
      <c r="F4" s="619"/>
      <c r="G4" s="619"/>
      <c r="H4" s="619"/>
      <c r="I4" s="619"/>
      <c r="J4" s="619"/>
      <c r="K4" s="619"/>
      <c r="L4" s="619"/>
      <c r="M4" s="619"/>
      <c r="N4" s="619"/>
      <c r="O4" s="619"/>
      <c r="P4" s="619"/>
      <c r="Q4" s="619"/>
      <c r="R4" s="619"/>
      <c r="S4" s="619"/>
      <c r="T4" s="619"/>
      <c r="U4" s="619" t="s">
        <v>330</v>
      </c>
      <c r="V4" s="619"/>
      <c r="W4" s="619"/>
      <c r="X4" s="619"/>
      <c r="Y4" s="619"/>
      <c r="Z4" s="619" t="s">
        <v>331</v>
      </c>
      <c r="AA4" s="658"/>
      <c r="AB4" s="462"/>
    </row>
    <row r="5" spans="1:28" ht="30.75" customHeight="1">
      <c r="A5" s="638" t="s">
        <v>163</v>
      </c>
      <c r="B5" s="619" t="s">
        <v>137</v>
      </c>
      <c r="C5" s="627" t="s">
        <v>138</v>
      </c>
      <c r="D5" s="628"/>
      <c r="E5" s="619" t="s">
        <v>139</v>
      </c>
      <c r="F5" s="619" t="s">
        <v>202</v>
      </c>
      <c r="G5" s="624" t="str">
        <f>IF('选型表'!G6="","",'选型表'!G6)</f>
        <v>比重</v>
      </c>
      <c r="H5" s="624" t="s">
        <v>332</v>
      </c>
      <c r="I5" s="627" t="str">
        <f>IF('选型表'!K6="","",'选型表'!K6)</f>
        <v>压力(MPaG)</v>
      </c>
      <c r="J5" s="628"/>
      <c r="K5" s="631" t="s">
        <v>333</v>
      </c>
      <c r="L5" s="632" t="s">
        <v>218</v>
      </c>
      <c r="M5" s="632" t="s">
        <v>334</v>
      </c>
      <c r="N5" s="635" t="s">
        <v>335</v>
      </c>
      <c r="O5" s="647" t="s">
        <v>336</v>
      </c>
      <c r="P5" s="647"/>
      <c r="Q5" s="647"/>
      <c r="R5" s="647"/>
      <c r="S5" s="647"/>
      <c r="T5" s="628"/>
      <c r="U5" s="619" t="s">
        <v>271</v>
      </c>
      <c r="V5" s="619"/>
      <c r="W5" s="619"/>
      <c r="X5" s="619"/>
      <c r="Y5" s="619"/>
      <c r="Z5" s="619" t="s">
        <v>337</v>
      </c>
      <c r="AA5" s="620" t="s">
        <v>338</v>
      </c>
      <c r="AB5" s="462"/>
    </row>
    <row r="6" spans="1:28" ht="9.75" customHeight="1">
      <c r="A6" s="639"/>
      <c r="B6" s="619"/>
      <c r="C6" s="629"/>
      <c r="D6" s="630"/>
      <c r="E6" s="619"/>
      <c r="F6" s="619"/>
      <c r="G6" s="625"/>
      <c r="H6" s="625"/>
      <c r="I6" s="629"/>
      <c r="J6" s="630"/>
      <c r="K6" s="631"/>
      <c r="L6" s="633"/>
      <c r="M6" s="633"/>
      <c r="N6" s="636"/>
      <c r="O6" s="648"/>
      <c r="P6" s="648"/>
      <c r="Q6" s="648"/>
      <c r="R6" s="648"/>
      <c r="S6" s="648"/>
      <c r="T6" s="642"/>
      <c r="U6" s="619"/>
      <c r="V6" s="619"/>
      <c r="W6" s="619"/>
      <c r="X6" s="619"/>
      <c r="Y6" s="619"/>
      <c r="Z6" s="619"/>
      <c r="AA6" s="621"/>
      <c r="AB6" s="462"/>
    </row>
    <row r="7" spans="1:28" ht="57.75" customHeight="1">
      <c r="A7" s="640"/>
      <c r="B7" s="619"/>
      <c r="C7" s="641"/>
      <c r="D7" s="642"/>
      <c r="E7" s="619"/>
      <c r="F7" s="619"/>
      <c r="G7" s="626"/>
      <c r="H7" s="626"/>
      <c r="I7" s="259" t="s">
        <v>223</v>
      </c>
      <c r="J7" s="260" t="s">
        <v>224</v>
      </c>
      <c r="K7" s="631"/>
      <c r="L7" s="634"/>
      <c r="M7" s="634"/>
      <c r="N7" s="637"/>
      <c r="O7" s="261" t="s">
        <v>339</v>
      </c>
      <c r="P7" s="259" t="s">
        <v>340</v>
      </c>
      <c r="Q7" s="259" t="s">
        <v>341</v>
      </c>
      <c r="R7" s="259" t="s">
        <v>342</v>
      </c>
      <c r="S7" s="259" t="s">
        <v>343</v>
      </c>
      <c r="T7" s="262" t="s">
        <v>344</v>
      </c>
      <c r="U7" s="259" t="s">
        <v>116</v>
      </c>
      <c r="V7" s="259" t="s">
        <v>345</v>
      </c>
      <c r="W7" s="259" t="s">
        <v>150</v>
      </c>
      <c r="X7" s="259" t="s">
        <v>151</v>
      </c>
      <c r="Y7" s="259" t="s">
        <v>346</v>
      </c>
      <c r="Z7" s="619"/>
      <c r="AA7" s="622"/>
      <c r="AB7" s="462"/>
    </row>
    <row r="8" spans="1:28" s="269" customFormat="1" ht="49.95" customHeight="1">
      <c r="A8" s="263" t="str">
        <f>IF('选型表'!A8="","",'选型表'!A8)</f>
        <v>001</v>
      </c>
      <c r="B8" s="259" t="str">
        <f>IF('选型表'!C8="","",'选型表'!C8)</f>
        <v>3100-P-3133A/B</v>
      </c>
      <c r="C8" s="264"/>
      <c r="D8" s="265"/>
      <c r="E8" s="259">
        <f>IF('选型表'!E8="","",'选型表'!E8)</f>
        <v>2</v>
      </c>
      <c r="F8" s="259" t="str">
        <f>IF('选型表'!F8="","",'选型表'!F8)</f>
        <v>低聚物、己烷、辛烯</v>
      </c>
      <c r="G8" s="266">
        <f>IF('选型表'!G8="","",'选型表'!G8)</f>
        <v>0.621</v>
      </c>
      <c r="H8" s="266" t="str">
        <f>IF('选型表'!H8="","",'选型表'!H8)</f>
        <v>119.4</v>
      </c>
      <c r="I8" s="259">
        <f>IF('选型表'!K8="","",'选型表'!K8)</f>
        <v>0.09</v>
      </c>
      <c r="J8" s="259">
        <f>IF('选型表'!L8="","",'选型表'!L8)</f>
        <v>0.281</v>
      </c>
      <c r="K8" s="243" t="str">
        <f>IF('选型表'!Z8="","",'选型表'!Z8)</f>
        <v>PLAN22+52</v>
      </c>
      <c r="L8" s="243" t="str">
        <f>IF('选型表'!AA8="","",'选型表'!AA8)</f>
        <v>轴承风冷；保温/伴热/保冷按工程规定</v>
      </c>
      <c r="M8" s="243" t="inlineStr">
        <is>
          <t>泵体：CS；叶轮：12%Cr</t>
        </is>
      </c>
      <c r="N8" s="243">
        <f>IFERROR(IF(OR(I8="",J8=""),"",CEILING(I8+(J8-I8)/5,0.01)&amp;"/300"),"")</f>
      </c>
      <c r="O8" s="243" t="inlineStr">
        <is>
          <t>R/L型储液罐</t>
        </is>
      </c>
      <c r="P8" s="267" t="inlineStr">
        <is>
          <t>√</t>
        </is>
      </c>
      <c r="Q8" s="267" t="inlineStr">
        <is>
          <t>√</t>
        </is>
      </c>
      <c r="R8" s="267" t="inlineStr">
        <is>
          <t>√</t>
        </is>
      </c>
      <c r="S8" s="259" t="inlineStr">
        <is>
          <t>√</t>
        </is>
      </c>
      <c r="T8" s="259" t="inlineStr">
        <is>
          <t>√</t>
        </is>
      </c>
      <c r="U8" s="259"/>
      <c r="V8" s="259"/>
      <c r="W8" s="259"/>
      <c r="X8" s="259"/>
      <c r="Y8" s="259"/>
      <c r="Z8" s="259"/>
      <c r="AA8" s="268"/>
    </row>
    <row r="9" spans="1:28" s="269" customFormat="1" ht="49.95" customHeight="1">
      <c r="A9" s="263" t="str">
        <f>IF('选型表'!A9="","",'选型表'!A9)</f>
        <v>002</v>
      </c>
      <c r="B9" s="259" t="str">
        <f>IF('选型表'!C9="","",'选型表'!C9)</f>
        <v>3100-P-3143A/B</v>
      </c>
      <c r="C9" s="264"/>
      <c r="D9" s="265"/>
      <c r="E9" s="259">
        <f>IF('选型表'!E9="","",'选型表'!E9)</f>
        <v>2</v>
      </c>
      <c r="F9" s="259" t="str">
        <f>IF('选型表'!F9="","",'选型表'!F9)</f>
        <v>己烷、辛烯、微量聚合物</v>
      </c>
      <c r="G9" s="266">
        <f>IF('选型表'!G9="","",'选型表'!G9)</f>
        <v>0.60897</v>
      </c>
      <c r="H9" s="266" t="str">
        <f>IF('选型表'!H9="","",'选型表'!H9)</f>
        <v>101.5</v>
      </c>
      <c r="I9" s="259">
        <f>IF('选型表'!K9="","",'选型表'!K9)</f>
        <v>0.17</v>
      </c>
      <c r="J9" s="259">
        <f>IF('选型表'!L9="","",'选型表'!L9)</f>
        <v>0.38</v>
      </c>
      <c r="K9" s="243" t="str">
        <f>IF('选型表'!Z9="","",'选型表'!Z9)</f>
        <v>PLAN22+52</v>
      </c>
      <c r="L9" s="243" t="str">
        <f>IF('选型表'!AA9="","",'选型表'!AA9)</f>
        <v>轴承风冷；保温/伴热/保冷按工程规定</v>
      </c>
      <c r="M9" s="243" t="inlineStr">
        <is>
          <t>泵体：CS；叶轮：12%Cr</t>
        </is>
      </c>
      <c r="N9" s="243">
        <f>IFERROR(IF(OR(I9="",J9=""),"",CEILING(I9+(J9-I9)/5,0.01)&amp;"/300"),"")</f>
      </c>
      <c r="O9" s="243" t="inlineStr">
        <is>
          <t>R/L型储液罐</t>
        </is>
      </c>
      <c r="P9" s="267" t="inlineStr">
        <is>
          <t>√</t>
        </is>
      </c>
      <c r="Q9" s="267" t="inlineStr">
        <is>
          <t>√</t>
        </is>
      </c>
      <c r="R9" s="267" t="inlineStr">
        <is>
          <t>√</t>
        </is>
      </c>
      <c r="S9" s="259" t="inlineStr">
        <is>
          <t>√</t>
        </is>
      </c>
      <c r="T9" s="259" t="inlineStr">
        <is>
          <t>√</t>
        </is>
      </c>
      <c r="U9" s="259"/>
      <c r="V9" s="259"/>
      <c r="W9" s="259"/>
      <c r="X9" s="259"/>
      <c r="Y9" s="259"/>
      <c r="Z9" s="259"/>
      <c r="AA9" s="268"/>
    </row>
    <row r="10" spans="1:28" s="269" customFormat="1" ht="49.95" hidden="1" customHeight="1">
      <c r="A10" s="263" t="str">
        <f>IF('选型表'!A10="","",'选型表'!A10)</f>
        <v>003</v>
      </c>
      <c r="B10" s="259" t="str">
        <f>IF('选型表'!C10="","",'选型表'!C10)</f>
        <v>3100-P-4112A/B</v>
      </c>
      <c r="C10" s="264"/>
      <c r="D10" s="265"/>
      <c r="E10" s="259">
        <f>IF('选型表'!E10="","",'选型表'!E10)</f>
        <v>2</v>
      </c>
      <c r="F10" s="259" t="str">
        <f>IF('选型表'!F10="","",'选型表'!F10)</f>
        <v>辛烯-1、异辛烯、低聚物</v>
      </c>
      <c r="G10" s="266">
        <f>IF('选型表'!G10="","",'选型表'!G10)</f>
        <v>0.61</v>
      </c>
      <c r="H10" s="266" t="str">
        <f>IF('选型表'!H10="","",'选型表'!H10)</f>
        <v>141.8</v>
      </c>
      <c r="I10" s="259">
        <f>IF('选型表'!K10="","",'选型表'!K10)</f>
        <v>0.098</v>
      </c>
      <c r="J10" s="259">
        <f>IF('选型表'!L10="","",'选型表'!L10)</f>
        <v>0.487</v>
      </c>
      <c r="K10" s="243" t="str">
        <f>IF('选型表'!Z10="","",'选型表'!Z10)</f>
        <v>PLAN22+52</v>
      </c>
      <c r="L10" s="243" t="str">
        <f>IF('选型表'!AA10="","",'选型表'!AA10)</f>
        <v>轴承风冷；保温/伴热/保冷按工程规定</v>
      </c>
      <c r="M10" s="243" t="inlineStr">
        <is>
          <t>泵体：CS；叶轮：12%Cr</t>
        </is>
      </c>
      <c r="N10" s="243">
        <f>IFERROR(IF(OR(I10="",J10=""),"",CEILING(I10+(J10-I10)/5,0.01)&amp;"/300"),"")</f>
      </c>
      <c r="O10" s="243" t="inlineStr">
        <is>
          <t>R/L型储液罐</t>
        </is>
      </c>
      <c r="P10" s="267" t="inlineStr">
        <is>
          <t>√</t>
        </is>
      </c>
      <c r="Q10" s="267" t="inlineStr">
        <is>
          <t>√</t>
        </is>
      </c>
      <c r="R10" s="267" t="inlineStr">
        <is>
          <t>√</t>
        </is>
      </c>
      <c r="S10" s="259" t="inlineStr">
        <is>
          <t>√</t>
        </is>
      </c>
      <c r="T10" s="259" t="inlineStr">
        <is>
          <t>√</t>
        </is>
      </c>
      <c r="U10" s="259"/>
      <c r="V10" s="259"/>
      <c r="W10" s="259"/>
      <c r="X10" s="259"/>
      <c r="Y10" s="259"/>
      <c r="Z10" s="259"/>
      <c r="AA10" s="268"/>
    </row>
    <row r="11" spans="1:28" s="269" customFormat="1" ht="49.95" hidden="1" customHeight="1">
      <c r="A11" s="263" t="str">
        <f>IF('选型表'!A11="","",'选型表'!A11)</f>
        <v>004</v>
      </c>
      <c r="B11" s="259" t="str">
        <f>IF('选型表'!C11="","",'选型表'!C11)</f>
        <v>3100-P-4123A/B</v>
      </c>
      <c r="C11" s="264"/>
      <c r="D11" s="265"/>
      <c r="E11" s="259">
        <f>IF('选型表'!E11="","",'选型表'!E11)</f>
        <v>2</v>
      </c>
      <c r="F11" s="259" t="str">
        <f>IF('选型表'!F11="","",'选型表'!F11)</f>
        <v>辛烯-1、辛烯-2、低聚物</v>
      </c>
      <c r="G11" s="266">
        <f>IF('选型表'!G11="","",'选型表'!G11)</f>
        <v>0.651</v>
      </c>
      <c r="H11" s="266" t="str">
        <f>IF('选型表'!H11="","",'选型表'!H11)</f>
        <v>145.4</v>
      </c>
      <c r="I11" s="259">
        <f>IF('选型表'!K11="","",'选型表'!K11)</f>
        <v>0.1</v>
      </c>
      <c r="J11" s="259">
        <f>IF('选型表'!L11="","",'选型表'!L11)</f>
        <v>0.195</v>
      </c>
      <c r="K11" s="243" t="str">
        <f>IF('选型表'!Z11="","",'选型表'!Z11)</f>
        <v>PLAN22+52</v>
      </c>
      <c r="L11" s="243" t="str">
        <f>IF('选型表'!AA11="","",'选型表'!AA11)</f>
        <v>轴承风冷；保温/伴热/保冷按工程规定</v>
      </c>
      <c r="M11" s="243" t="inlineStr">
        <is>
          <t>泵体：CS；叶轮：12%Cr</t>
        </is>
      </c>
      <c r="N11" s="243">
        <f>IFERROR(IF(OR(I11="",J11=""),"",CEILING(I11+(J11-I11)/5,0.01)&amp;"/300"),"")</f>
      </c>
      <c r="O11" s="243" t="inlineStr">
        <is>
          <t>R/L型储液罐</t>
        </is>
      </c>
      <c r="P11" s="267" t="inlineStr">
        <is>
          <t>√</t>
        </is>
      </c>
      <c r="Q11" s="267" t="inlineStr">
        <is>
          <t>√</t>
        </is>
      </c>
      <c r="R11" s="267" t="inlineStr">
        <is>
          <t>√</t>
        </is>
      </c>
      <c r="S11" s="259" t="inlineStr">
        <is>
          <t>√</t>
        </is>
      </c>
      <c r="T11" s="259" t="inlineStr">
        <is>
          <t>√</t>
        </is>
      </c>
      <c r="U11" s="259"/>
      <c r="V11" s="259"/>
      <c r="W11" s="259"/>
      <c r="X11" s="259"/>
      <c r="Y11" s="259"/>
      <c r="Z11" s="259"/>
      <c r="AA11" s="268"/>
    </row>
    <row r="12" spans="1:28" s="269" customFormat="1" ht="49.95" hidden="1" customHeight="1">
      <c r="A12" s="263" t="str">
        <f>IF('选型表'!A12="","",'选型表'!A12)</f>
        <v>005</v>
      </c>
      <c r="B12" s="259" t="str">
        <f>IF('选型表'!C12="","",'选型表'!C12)</f>
        <v>3100-P-4133A/B</v>
      </c>
      <c r="C12" s="264"/>
      <c r="D12" s="265"/>
      <c r="E12" s="259">
        <f>IF('选型表'!E12="","",'选型表'!E12)</f>
        <v>2</v>
      </c>
      <c r="F12" s="259" t="str">
        <f>IF('选型表'!F12="","",'选型表'!F12)</f>
        <v>己烷、辛烯-1、辛烯-2、低聚物</v>
      </c>
      <c r="G12" s="266">
        <f>IF('选型表'!G12="","",'选型表'!G12)</f>
        <v>0.671</v>
      </c>
      <c r="H12" s="266" t="str">
        <f>IF('选型表'!H12="","",'选型表'!H12)</f>
        <v>最低40/最高60</v>
      </c>
      <c r="I12" s="259">
        <f>IF('选型表'!K12="","",'选型表'!K12)</f>
        <v>0.202</v>
      </c>
      <c r="J12" s="259">
        <f>IF('选型表'!L12="","",'选型表'!L12)</f>
        <v>0.453</v>
      </c>
      <c r="K12" s="243" t="str">
        <f>IF('选型表'!Z12="","",'选型表'!Z12)</f>
        <v>PLAN12+52</v>
      </c>
      <c r="L12" s="243" t="str">
        <f>IF('选型表'!AA12="","",'选型表'!AA12)</f>
        <v>轴承风冷；保温/伴热/保冷按工程规定</v>
      </c>
      <c r="M12" s="243" t="inlineStr">
        <is>
          <t>泵体：CS；叶轮：12%Cr</t>
        </is>
      </c>
      <c r="N12" s="243">
        <f>IFERROR(IF(OR(I12="",J12=""),"",CEILING(I12+(J12-I12)/5,0.01)&amp;"/300"),"")</f>
      </c>
      <c r="O12" s="243" t="inlineStr">
        <is>
          <t>R/L型储液罐</t>
        </is>
      </c>
      <c r="P12" s="267" t="inlineStr">
        <is>
          <t>√</t>
        </is>
      </c>
      <c r="Q12" s="267" t="inlineStr">
        <is>
          <t>√</t>
        </is>
      </c>
      <c r="R12" s="267" t="inlineStr">
        <is>
          <t>√</t>
        </is>
      </c>
      <c r="S12" s="259" t="inlineStr">
        <is>
          <t>√</t>
        </is>
      </c>
      <c r="T12" s="259" t="inlineStr">
        <is>
          <t>√</t>
        </is>
      </c>
      <c r="U12" s="259"/>
      <c r="V12" s="259"/>
      <c r="W12" s="259"/>
      <c r="X12" s="259"/>
      <c r="Y12" s="259"/>
      <c r="Z12" s="259"/>
      <c r="AA12" s="268"/>
    </row>
    <row r="13" spans="1:28" s="269" customFormat="1" ht="49.95" hidden="1" customHeight="1">
      <c r="A13" s="263" t="str">
        <f>IF('选型表'!A13="","",'选型表'!A13)</f>
        <v>006</v>
      </c>
      <c r="B13" s="259" t="str">
        <f>IF('选型表'!C13="","",'选型表'!C13)</f>
        <v>3100-P-4134</v>
      </c>
      <c r="C13" s="264"/>
      <c r="D13" s="265"/>
      <c r="E13" s="259">
        <f>IF('选型表'!E13="","",'选型表'!E13)</f>
        <v>1</v>
      </c>
      <c r="F13" s="259" t="str">
        <f>IF('选型表'!F13="","",'选型表'!F13)</f>
        <v>异辛烯、低聚物14.1%wt</v>
      </c>
      <c r="G13" s="266">
        <f>IF('选型表'!G13="","",'选型表'!G13)</f>
        <v>0.71</v>
      </c>
      <c r="H13" s="266" t="str">
        <f>IF('选型表'!H13="","",'选型表'!H13)</f>
        <v>80</v>
      </c>
      <c r="I13" s="259">
        <f>IF('选型表'!K13="","",'选型表'!K13)</f>
        <v>0.204</v>
      </c>
      <c r="J13" s="259">
        <f>IF('选型表'!L13="","",'选型表'!L13)</f>
        <v>0.83</v>
      </c>
      <c r="K13" s="243" t="str">
        <f>IF('选型表'!Z13="","",'选型表'!Z13)</f>
        <v>PLAN12+52</v>
      </c>
      <c r="L13" s="243" t="str">
        <f>IF('选型表'!AA13="","",'选型表'!AA13)</f>
        <v>轴承风冷；保温/伴热/保冷按工程规定</v>
      </c>
      <c r="M13" s="243" t="inlineStr">
        <is>
          <t>泵体：CS；叶轮：12%Cr</t>
        </is>
      </c>
      <c r="N13" s="243">
        <f>IFERROR(IF(OR(I13="",J13=""),"",CEILING(I13+(J13-I13)/5,0.01)&amp;"/300"),"")</f>
      </c>
      <c r="O13" s="243" t="inlineStr">
        <is>
          <t>R/L型储液罐</t>
        </is>
      </c>
      <c r="P13" s="267" t="inlineStr">
        <is>
          <t>√</t>
        </is>
      </c>
      <c r="Q13" s="267" t="inlineStr">
        <is>
          <t>√</t>
        </is>
      </c>
      <c r="R13" s="267" t="inlineStr">
        <is>
          <t>√</t>
        </is>
      </c>
      <c r="S13" s="259" t="inlineStr">
        <is>
          <t>√</t>
        </is>
      </c>
      <c r="T13" s="259" t="inlineStr">
        <is>
          <t>√</t>
        </is>
      </c>
      <c r="U13" s="259"/>
      <c r="V13" s="259"/>
      <c r="W13" s="259"/>
      <c r="X13" s="259"/>
      <c r="Y13" s="259"/>
      <c r="Z13" s="259"/>
      <c r="AA13" s="268"/>
    </row>
    <row r="14" spans="1:28" s="269" customFormat="1" ht="49.95" hidden="1" customHeight="1">
      <c r="A14" s="263" t="str">
        <f>IF('选型表'!A14="","",'选型表'!A14)</f>
        <v>007</v>
      </c>
      <c r="B14" s="259" t="str">
        <f>IF('选型表'!C14="","",'选型表'!C14)</f>
        <v>3100-P-8121A/B</v>
      </c>
      <c r="C14" s="264"/>
      <c r="D14" s="265"/>
      <c r="E14" s="259">
        <f>IF('选型表'!E14="","",'选型表'!E14)</f>
        <v>2</v>
      </c>
      <c r="F14" s="259" t="str">
        <f>IF('选型表'!F14="","",'选型表'!F14)</f>
        <v>蒸汽凝液</v>
      </c>
      <c r="G14" s="266">
        <f>IF('选型表'!G14="","",'选型表'!G14)</f>
        <v>0.957</v>
      </c>
      <c r="H14" s="266" t="str">
        <f>IF('选型表'!H14="","",'选型表'!H14)</f>
        <v>101</v>
      </c>
      <c r="I14" s="259">
        <f>IF('选型表'!K14="","",'选型表'!K14)</f>
        <v>0.06</v>
      </c>
      <c r="J14" s="259">
        <f>IF('选型表'!L14="","",'选型表'!L14)</f>
        <v>0.9</v>
      </c>
      <c r="K14" s="243" t="str">
        <f>IF('选型表'!Z14="","",'选型表'!Z14)</f>
        <v>PLAN23</v>
      </c>
      <c r="L14" s="243" t="str">
        <f>IF('选型表'!AA14="","",'选型表'!AA14)</f>
        <v>轴承风冷；保温/伴热/保冷按工程规定</v>
      </c>
      <c r="M14" s="243" t="inlineStr">
        <is>
          <t>泵体：12%Cr；叶轮：12%Cr</t>
        </is>
      </c>
      <c r="N14" s="243">
        <f>IFERROR(IF(OR(I14="",J14=""),"",CEILING(I14+(J14-I14)/5,0.01)&amp;"/300"),"")</f>
      </c>
      <c r="O14" s="243"/>
      <c r="P14" s="267" t="inlineStr">
        <is>
          <t>√</t>
        </is>
      </c>
      <c r="Q14" s="267"/>
      <c r="R14" s="267"/>
      <c r="S14" s="259" t="inlineStr">
        <is>
          <t>√</t>
        </is>
      </c>
      <c r="T14" s="259"/>
      <c r="U14" s="259"/>
      <c r="V14" s="259"/>
      <c r="W14" s="259"/>
      <c r="X14" s="259"/>
      <c r="Y14" s="259"/>
      <c r="Z14" s="259"/>
      <c r="AA14" s="268"/>
    </row>
    <row r="15" spans="1:28" s="269" customFormat="1" ht="49.95" hidden="1" customHeight="1">
      <c r="A15" s="263" t="str">
        <f>IF('选型表'!A15="","",'选型表'!A15)</f>
        <v>008</v>
      </c>
      <c r="B15" s="259" t="str">
        <f>IF('选型表'!C15="","",'选型表'!C15)</f>
        <v>3100-P-8151AB</v>
      </c>
      <c r="C15" s="264"/>
      <c r="D15" s="265"/>
      <c r="E15" s="259">
        <f>IF('选型表'!E15="","",'选型表'!E15)</f>
        <v>2</v>
      </c>
      <c r="F15" s="259" t="str">
        <f>IF('选型表'!F15="","",'选型表'!F15)</f>
        <v>火炬凝液</v>
      </c>
      <c r="G15" s="266" t="str">
        <f>IF('选型表'!G15="","",'选型表'!G15)</f>
        <v>0.642~1</v>
      </c>
      <c r="H15" s="266" t="str">
        <f>IF('选型表'!H15="","",'选型表'!H15)</f>
        <v>160</v>
      </c>
      <c r="I15" s="259">
        <f>IF('选型表'!K15="","",'选型表'!K15)</f>
        <v>0.15</v>
      </c>
      <c r="J15" s="259">
        <f>IF('选型表'!L15="","",'选型表'!L15)</f>
        <v>1.1</v>
      </c>
      <c r="K15" s="243" t="str">
        <f>IF('选型表'!Z15="","",'选型表'!Z15)</f>
        <v>PLAN23+53B</v>
      </c>
      <c r="L15" s="243" t="str">
        <f>IF('选型表'!AA15="","",'选型表'!AA15)</f>
        <v>轴承风冷；保温/伴热/保冷按工程规定</v>
      </c>
      <c r="M15" s="243" t="inlineStr">
        <is>
          <t>泵体：CS；叶轮：12%Cr</t>
        </is>
      </c>
      <c r="N15" s="243">
        <f>IFERROR(IF(OR(I15="",J15=""),"",CEILING(I15+(J15-I15)/5,0.01)&amp;"/300"),"")</f>
      </c>
      <c r="O15" s="243" t="inlineStr">
        <is>
          <t>蓄能器</t>
        </is>
      </c>
      <c r="P15" s="267" t="inlineStr">
        <is>
          <t>√</t>
        </is>
      </c>
      <c r="Q15" s="267" t="inlineStr">
        <is>
          <t>√</t>
        </is>
      </c>
      <c r="R15" s="267"/>
      <c r="S15" s="259" t="inlineStr">
        <is>
          <t>√</t>
        </is>
      </c>
      <c r="T15" s="259"/>
      <c r="U15" s="259"/>
      <c r="V15" s="259"/>
      <c r="W15" s="259"/>
      <c r="X15" s="259"/>
      <c r="Y15" s="259"/>
      <c r="Z15" s="259"/>
      <c r="AA15" s="268"/>
    </row>
    <row r="16" spans="1:28" s="269" customFormat="1" ht="49.95" customHeight="1">
      <c r="A16" s="263" t="str">
        <f>IF('选型表'!A16="","",'选型表'!A16)</f>
        <v>009</v>
      </c>
      <c r="B16" s="259" t="str">
        <f>IF('选型表'!C16="","",'选型表'!C16)</f>
        <v>3100-P-8171</v>
      </c>
      <c r="C16" s="264"/>
      <c r="D16" s="265"/>
      <c r="E16" s="259">
        <f>IF('选型表'!E16="","",'选型表'!E16)</f>
        <v>1</v>
      </c>
      <c r="F16" s="259" t="str">
        <f>IF('选型表'!F16="","",'选型表'!F16)</f>
        <v>废气冷凝液</v>
      </c>
      <c r="G16" s="266">
        <f>IF('选型表'!G16="","",'选型表'!G16)</f>
        <v>0.7</v>
      </c>
      <c r="H16" s="266" t="str">
        <f>IF('选型表'!H16="","",'选型表'!H16)</f>
        <v>-18</v>
      </c>
      <c r="I16" s="259">
        <f>IF('选型表'!K16="","",'选型表'!K16)</f>
        <v>0.01</v>
      </c>
      <c r="J16" s="259">
        <f>IF('选型表'!L16="","",'选型表'!L16)</f>
        <v>0.52</v>
      </c>
      <c r="K16" s="243" t="str">
        <f>IF('选型表'!Z16="","",'选型表'!Z16)</f>
        <v>PLAN11+53B</v>
      </c>
      <c r="L16" s="243" t="str">
        <f>IF('选型表'!AA16="","",'选型表'!AA16)</f>
        <v>轴承风冷；保温/伴热/保冷按工程规定</v>
      </c>
      <c r="M16" s="243" t="inlineStr">
        <is>
          <t>泵体：CS；叶轮：12%Cr</t>
        </is>
      </c>
      <c r="N16" s="243">
        <f>IFERROR(IF(OR(I16="",J16=""),"",CEILING(I16+(J16-I16)/5,0.01)&amp;"/300"),"")</f>
      </c>
      <c r="O16" s="243" t="inlineStr">
        <is>
          <t>蓄能器</t>
        </is>
      </c>
      <c r="P16" s="267" t="inlineStr">
        <is>
          <t>√</t>
        </is>
      </c>
      <c r="Q16" s="267" t="inlineStr">
        <is>
          <t>√</t>
        </is>
      </c>
      <c r="R16" s="267"/>
      <c r="S16" s="259" t="inlineStr">
        <is>
          <t>√</t>
        </is>
      </c>
      <c r="T16" s="259"/>
      <c r="U16" s="259"/>
      <c r="V16" s="259"/>
      <c r="W16" s="259"/>
      <c r="X16" s="259"/>
      <c r="Y16" s="259"/>
      <c r="Z16" s="259"/>
      <c r="AA16" s="268"/>
    </row>
    <row r="17" spans="1:28" s="269" customFormat="1" ht="49.95" customHeight="1">
      <c r="A17" s="263" t="str">
        <f>IF('选型表'!A17="","",'选型表'!A17)</f>
        <v>010</v>
      </c>
      <c r="B17" s="259" t="str">
        <f>IF('选型表'!C17="","",'选型表'!C17)</f>
        <v>3100-P-3233A/B</v>
      </c>
      <c r="C17" s="264"/>
      <c r="D17" s="265"/>
      <c r="E17" s="259">
        <f>IF('选型表'!E17="","",'选型表'!E17)</f>
        <v>2</v>
      </c>
      <c r="F17" s="259" t="str">
        <f>IF('选型表'!F17="","",'选型表'!F17)</f>
        <v>低聚物、己烷、辛烯</v>
      </c>
      <c r="G17" s="266">
        <f>IF('选型表'!G17="","",'选型表'!G17)</f>
        <v>0.621</v>
      </c>
      <c r="H17" s="266" t="str">
        <f>IF('选型表'!H17="","",'选型表'!H17)</f>
        <v>119.4</v>
      </c>
      <c r="I17" s="259">
        <f>IF('选型表'!K17="","",'选型表'!K17)</f>
        <v>0.09</v>
      </c>
      <c r="J17" s="259">
        <f>IF('选型表'!L17="","",'选型表'!L17)</f>
        <v>0.281</v>
      </c>
      <c r="K17" s="243" t="str">
        <f>IF('选型表'!Z17="","",'选型表'!Z17)</f>
        <v>PLAN22+52</v>
      </c>
      <c r="L17" s="243" t="str">
        <f>IF('选型表'!AA17="","",'选型表'!AA17)</f>
        <v>轴承风冷；保温/伴热/保冷按工程规定</v>
      </c>
      <c r="M17" s="243" t="inlineStr">
        <is>
          <t>泵体：CS；叶轮：12%Cr</t>
        </is>
      </c>
      <c r="N17" s="243">
        <f>IFERROR(IF(OR(I17="",J17=""),"",CEILING(I17+(J17-I17)/5,0.01)&amp;"/300"),"")</f>
      </c>
      <c r="O17" s="243" t="inlineStr">
        <is>
          <t>R/L型储液罐</t>
        </is>
      </c>
      <c r="P17" s="267" t="inlineStr">
        <is>
          <t>√</t>
        </is>
      </c>
      <c r="Q17" s="267" t="inlineStr">
        <is>
          <t>√</t>
        </is>
      </c>
      <c r="R17" s="267" t="inlineStr">
        <is>
          <t>√</t>
        </is>
      </c>
      <c r="S17" s="259" t="inlineStr">
        <is>
          <t>√</t>
        </is>
      </c>
      <c r="T17" s="259" t="inlineStr">
        <is>
          <t>√</t>
        </is>
      </c>
      <c r="U17" s="259"/>
      <c r="V17" s="259"/>
      <c r="W17" s="259"/>
      <c r="X17" s="259"/>
      <c r="Y17" s="259"/>
      <c r="Z17" s="259"/>
      <c r="AA17" s="268"/>
    </row>
    <row r="18" spans="1:28" s="269" customFormat="1" ht="49.95" customHeight="1">
      <c r="A18" s="263" t="str">
        <f>IF('选型表'!A18="","",'选型表'!A18)</f>
        <v>011</v>
      </c>
      <c r="B18" s="259" t="str">
        <f>IF('选型表'!C18="","",'选型表'!C18)</f>
        <v>3100-P-3243A/B</v>
      </c>
      <c r="C18" s="264"/>
      <c r="D18" s="265"/>
      <c r="E18" s="259">
        <f>IF('选型表'!E18="","",'选型表'!E18)</f>
        <v>2</v>
      </c>
      <c r="F18" s="259" t="str">
        <f>IF('选型表'!F18="","",'选型表'!F18)</f>
        <v>工况1：己烷、辛烯、微量聚合物
工况2：己烷、丁烯(微量)</v>
      </c>
      <c r="G18" s="266" t="str">
        <f>IF('选型表'!G18="","",'选型表'!G18)</f>
        <v>工况1：0.60897
工况2：0.59224</v>
      </c>
      <c r="H18" s="266" t="str">
        <f>IF('选型表'!H18="","",'选型表'!H18)</f>
        <v>工况1：101.5
工况2：89.9</v>
      </c>
      <c r="I18" s="259" t="str">
        <f>IF('选型表'!K18="","",'选型表'!K18)</f>
        <v>工况1：0.17
工况2：0.17</v>
      </c>
      <c r="J18" s="259" t="str">
        <f>IF('选型表'!L18="","",'选型表'!L18)</f>
        <v>工况1：0.38
工况2：0.52</v>
      </c>
      <c r="K18" s="243" t="str">
        <f>IF('选型表'!Z18="","",'选型表'!Z18)</f>
        <v>工况1：PLAN22+52
工况2：PLAN22+52</v>
      </c>
      <c r="L18" s="243" t="str">
        <f>IF('选型表'!AA18="","",'选型表'!AA18)</f>
        <v>工况1：轴承风冷；保温/伴热/保冷按工程规定
工况2：轴承风冷；保温/伴热/保冷按工程规定</v>
      </c>
      <c r="M18" s="243" t="inlineStr">
        <is>
          <t>泵体：CS；叶轮：12%Cr</t>
        </is>
      </c>
      <c r="N18" s="243">
        <f>IFERROR(IF(OR(I18="",J18=""),"",CEILING(I18+(J18-I18)/5,0.01)&amp;"/300"),"")</f>
      </c>
      <c r="O18" s="243" t="inlineStr">
        <is>
          <t>R/L型储液罐</t>
        </is>
      </c>
      <c r="P18" s="267" t="inlineStr">
        <is>
          <t>√</t>
        </is>
      </c>
      <c r="Q18" s="267" t="inlineStr">
        <is>
          <t>√</t>
        </is>
      </c>
      <c r="R18" s="267" t="inlineStr">
        <is>
          <t>√</t>
        </is>
      </c>
      <c r="S18" s="259" t="inlineStr">
        <is>
          <t>√</t>
        </is>
      </c>
      <c r="T18" s="259" t="inlineStr">
        <is>
          <t>√</t>
        </is>
      </c>
      <c r="U18" s="259"/>
      <c r="V18" s="259"/>
      <c r="W18" s="259"/>
      <c r="X18" s="259"/>
      <c r="Y18" s="259"/>
      <c r="Z18" s="259"/>
      <c r="AA18" s="268"/>
    </row>
    <row r="19" spans="1:28" s="269" customFormat="1" ht="49.95" customHeight="1">
      <c r="A19" s="263" t="str">
        <f>IF('选型表'!A19="","",'选型表'!A19)</f>
        <v>012</v>
      </c>
      <c r="B19" s="259" t="str">
        <f>IF('选型表'!C19="","",'选型表'!C19)</f>
        <v>3100-P-4212A/B</v>
      </c>
      <c r="C19" s="264"/>
      <c r="D19" s="265"/>
      <c r="E19" s="259">
        <f>IF('选型表'!E19="","",'选型表'!E19)</f>
        <v>2</v>
      </c>
      <c r="F19" s="259" t="str">
        <f>IF('选型表'!F19="","",'选型表'!F19)</f>
        <v>辛烯-1、异辛烯、低聚物</v>
      </c>
      <c r="G19" s="266">
        <f>IF('选型表'!G19="","",'选型表'!G19)</f>
        <v>0.61</v>
      </c>
      <c r="H19" s="266" t="str">
        <f>IF('选型表'!H19="","",'选型表'!H19)</f>
        <v>141.8</v>
      </c>
      <c r="I19" s="259">
        <f>IF('选型表'!K19="","",'选型表'!K19)</f>
        <v>0.098</v>
      </c>
      <c r="J19" s="259">
        <f>IF('选型表'!L19="","",'选型表'!L19)</f>
        <v>0.473</v>
      </c>
      <c r="K19" s="243" t="str">
        <f>IF('选型表'!Z19="","",'选型表'!Z19)</f>
        <v>PLAN22+52</v>
      </c>
      <c r="L19" s="243" t="str">
        <f>IF('选型表'!AA19="","",'选型表'!AA19)</f>
        <v>轴承风冷；保温/伴热/保冷按工程规定</v>
      </c>
      <c r="M19" s="243" t="inlineStr">
        <is>
          <t>泵体：CS；叶轮：12%Cr</t>
        </is>
      </c>
      <c r="N19" s="243">
        <f>IFERROR(IF(OR(I19="",J19=""),"",CEILING(I19+(J19-I19)/5,0.01)&amp;"/300"),"")</f>
      </c>
      <c r="O19" s="243" t="inlineStr">
        <is>
          <t>R/L型储液罐</t>
        </is>
      </c>
      <c r="P19" s="267" t="inlineStr">
        <is>
          <t>√</t>
        </is>
      </c>
      <c r="Q19" s="267" t="inlineStr">
        <is>
          <t>√</t>
        </is>
      </c>
      <c r="R19" s="267" t="inlineStr">
        <is>
          <t>√</t>
        </is>
      </c>
      <c r="S19" s="259" t="inlineStr">
        <is>
          <t>√</t>
        </is>
      </c>
      <c r="T19" s="259" t="inlineStr">
        <is>
          <t>√</t>
        </is>
      </c>
      <c r="U19" s="259"/>
      <c r="V19" s="259"/>
      <c r="W19" s="259"/>
      <c r="X19" s="259"/>
      <c r="Y19" s="259"/>
      <c r="Z19" s="259"/>
      <c r="AA19" s="268"/>
    </row>
    <row r="20" spans="1:28" s="269" customFormat="1" ht="49.95" customHeight="1">
      <c r="A20" s="263" t="str">
        <f>IF('选型表'!A20="","",'选型表'!A20)</f>
        <v>013</v>
      </c>
      <c r="B20" s="259" t="str">
        <f>IF('选型表'!C20="","",'选型表'!C20)</f>
        <v>3100-P-4213A/B</v>
      </c>
      <c r="C20" s="264"/>
      <c r="D20" s="265"/>
      <c r="E20" s="259">
        <f>IF('选型表'!E20="","",'选型表'!E20)</f>
        <v>2</v>
      </c>
      <c r="F20" s="259" t="str">
        <f>IF('选型表'!F20="","",'选型表'!F20)</f>
        <v>低聚物、己烷</v>
      </c>
      <c r="G20" s="266">
        <f>IF('选型表'!G20="","",'选型表'!G20)</f>
        <v>0.815</v>
      </c>
      <c r="H20" s="266" t="str">
        <f>IF('选型表'!H20="","",'选型表'!H20)</f>
        <v>110.8</v>
      </c>
      <c r="I20" s="259">
        <f>IF('选型表'!K20="","",'选型表'!K20)</f>
        <v>0.261</v>
      </c>
      <c r="J20" s="259">
        <f>IF('选型表'!L20="","",'选型表'!L20)</f>
        <v>0.5</v>
      </c>
      <c r="K20" s="243" t="str">
        <f>IF('选型表'!Z20="","",'选型表'!Z20)</f>
        <v>PLAN22+52</v>
      </c>
      <c r="L20" s="243" t="str">
        <f>IF('选型表'!AA20="","",'选型表'!AA20)</f>
        <v>轴承风冷；保温/伴热/保冷按工程规定</v>
      </c>
      <c r="M20" s="243" t="inlineStr">
        <is>
          <t>泵体：CS；叶轮：12%Cr</t>
        </is>
      </c>
      <c r="N20" s="243">
        <f>IFERROR(IF(OR(I20="",J20=""),"",CEILING(I20+(J20-I20)/5,0.01)&amp;"/300"),"")</f>
      </c>
      <c r="O20" s="243" t="inlineStr">
        <is>
          <t>R/L型储液罐</t>
        </is>
      </c>
      <c r="P20" s="267" t="inlineStr">
        <is>
          <t>√</t>
        </is>
      </c>
      <c r="Q20" s="267" t="inlineStr">
        <is>
          <t>√</t>
        </is>
      </c>
      <c r="R20" s="267" t="inlineStr">
        <is>
          <t>√</t>
        </is>
      </c>
      <c r="S20" s="259" t="inlineStr">
        <is>
          <t>√</t>
        </is>
      </c>
      <c r="T20" s="259" t="inlineStr">
        <is>
          <t>√</t>
        </is>
      </c>
      <c r="U20" s="259"/>
      <c r="V20" s="259"/>
      <c r="W20" s="259"/>
      <c r="X20" s="259"/>
      <c r="Y20" s="259"/>
      <c r="Z20" s="259"/>
      <c r="AA20" s="268"/>
    </row>
    <row r="21" spans="1:28" s="269" customFormat="1" ht="49.95" customHeight="1">
      <c r="A21" s="263" t="str">
        <f>IF('选型表'!A21="","",'选型表'!A21)</f>
        <v>014</v>
      </c>
      <c r="B21" s="259" t="str">
        <f>IF('选型表'!C21="","",'选型表'!C21)</f>
        <v>3100-P-4223A/B</v>
      </c>
      <c r="C21" s="264"/>
      <c r="D21" s="265"/>
      <c r="E21" s="259">
        <f>IF('选型表'!E21="","",'选型表'!E21)</f>
        <v>2</v>
      </c>
      <c r="F21" s="259" t="str">
        <f>IF('选型表'!F21="","",'选型表'!F21)</f>
        <v>辛烯-1、辛烯-2、低聚物</v>
      </c>
      <c r="G21" s="266">
        <f>IF('选型表'!G21="","",'选型表'!G21)</f>
        <v>0.651</v>
      </c>
      <c r="H21" s="266" t="str">
        <f>IF('选型表'!H21="","",'选型表'!H21)</f>
        <v>145.4</v>
      </c>
      <c r="I21" s="259">
        <f>IF('选型表'!K21="","",'选型表'!K21)</f>
        <v>0.1</v>
      </c>
      <c r="J21" s="259">
        <f>IF('选型表'!L21="","",'选型表'!L21)</f>
        <v>0.195</v>
      </c>
      <c r="K21" s="243" t="str">
        <f>IF('选型表'!Z21="","",'选型表'!Z21)</f>
        <v>PLAN22+52</v>
      </c>
      <c r="L21" s="243" t="str">
        <f>IF('选型表'!AA21="","",'选型表'!AA21)</f>
        <v>轴承风冷；保温/伴热/保冷按工程规定</v>
      </c>
      <c r="M21" s="243" t="inlineStr">
        <is>
          <t>泵体：CS；叶轮：12%Cr</t>
        </is>
      </c>
      <c r="N21" s="243">
        <f>IFERROR(IF(OR(I21="",J21=""),"",CEILING(I21+(J21-I21)/5,0.01)&amp;"/300"),"")</f>
      </c>
      <c r="O21" s="243" t="inlineStr">
        <is>
          <t>R/L型储液罐</t>
        </is>
      </c>
      <c r="P21" s="267" t="inlineStr">
        <is>
          <t>√</t>
        </is>
      </c>
      <c r="Q21" s="267" t="inlineStr">
        <is>
          <t>√</t>
        </is>
      </c>
      <c r="R21" s="267" t="inlineStr">
        <is>
          <t>√</t>
        </is>
      </c>
      <c r="S21" s="259" t="inlineStr">
        <is>
          <t>√</t>
        </is>
      </c>
      <c r="T21" s="259" t="inlineStr">
        <is>
          <t>√</t>
        </is>
      </c>
      <c r="U21" s="259"/>
      <c r="V21" s="259"/>
      <c r="W21" s="259"/>
      <c r="X21" s="259"/>
      <c r="Y21" s="259"/>
      <c r="Z21" s="259"/>
      <c r="AA21" s="268"/>
    </row>
    <row r="22" spans="1:28" s="269" customFormat="1" ht="49.95" customHeight="1">
      <c r="A22" s="263" t="str">
        <f>IF('选型表'!A22="","",'选型表'!A22)</f>
        <v>015</v>
      </c>
      <c r="B22" s="259" t="str">
        <f>IF('选型表'!C22="","",'选型表'!C22)</f>
        <v>3100-P-4233A/B</v>
      </c>
      <c r="C22" s="264"/>
      <c r="D22" s="265"/>
      <c r="E22" s="259">
        <f>IF('选型表'!E22="","",'选型表'!E22)</f>
        <v>2</v>
      </c>
      <c r="F22" s="259" t="str">
        <f>IF('选型表'!F22="","",'选型表'!F22)</f>
        <v>工况1：己烷、辛烯-1、辛烯-2、低聚物
工况2：己烷、低聚物</v>
      </c>
      <c r="G22" s="266" t="str">
        <f>IF('选型表'!G22="","",'选型表'!G22)</f>
        <v>工况1：0.671
工况2：0.597</v>
      </c>
      <c r="H22" s="266" t="str">
        <f>IF('选型表'!H22="","",'选型表'!H22)</f>
        <v>工况1：最低40/最高60
工况2：最低40/最高60</v>
      </c>
      <c r="I22" s="259" t="str">
        <f>IF('选型表'!K22="","",'选型表'!K22)</f>
        <v>工况1：0.202
工况2：0.2</v>
      </c>
      <c r="J22" s="259" t="str">
        <f>IF('选型表'!L22="","",'选型表'!L22)</f>
        <v>工况1：0.453
工况2：0.551</v>
      </c>
      <c r="K22" s="243" t="str">
        <f>IF('选型表'!Z22="","",'选型表'!Z22)</f>
        <v>工况1：PLAN12+52
工况2：PLAN12+52</v>
      </c>
      <c r="L22" s="243" t="str">
        <f>IF('选型表'!AA22="","",'选型表'!AA22)</f>
        <v>工况1：轴承风冷；保温/伴热/保冷按工程规定
工况2：轴承风冷；保温/伴热/保冷按工程规定</v>
      </c>
      <c r="M22" s="243" t="inlineStr">
        <is>
          <t>泵体：CS；叶轮：12%Cr</t>
        </is>
      </c>
      <c r="N22" s="243">
        <f>IFERROR(IF(OR(I22="",J22=""),"",CEILING(I22+(J22-I22)/5,0.01)&amp;"/300"),"")</f>
      </c>
      <c r="O22" s="243" t="inlineStr">
        <is>
          <t>R/L型储液罐</t>
        </is>
      </c>
      <c r="P22" s="267" t="inlineStr">
        <is>
          <t>√</t>
        </is>
      </c>
      <c r="Q22" s="267" t="inlineStr">
        <is>
          <t>√</t>
        </is>
      </c>
      <c r="R22" s="267" t="inlineStr">
        <is>
          <t>√</t>
        </is>
      </c>
      <c r="S22" s="259" t="inlineStr">
        <is>
          <t>√</t>
        </is>
      </c>
      <c r="T22" s="259" t="inlineStr">
        <is>
          <t>√</t>
        </is>
      </c>
      <c r="U22" s="259"/>
      <c r="V22" s="259"/>
      <c r="W22" s="259"/>
      <c r="X22" s="259"/>
      <c r="Y22" s="259"/>
      <c r="Z22" s="259"/>
      <c r="AA22" s="268"/>
    </row>
    <row r="23" spans="1:28" s="269" customFormat="1" ht="49.95" customHeight="1">
      <c r="A23" s="263" t="str">
        <f>IF('选型表'!A23="","",'选型表'!A23)</f>
        <v>016</v>
      </c>
      <c r="B23" s="259" t="str">
        <f>IF('选型表'!C23="","",'选型表'!C23)</f>
        <v>3100-P-4234</v>
      </c>
      <c r="C23" s="264"/>
      <c r="D23" s="265"/>
      <c r="E23" s="259">
        <f>IF('选型表'!E23="","",'选型表'!E23)</f>
        <v>1</v>
      </c>
      <c r="F23" s="259" t="str">
        <f>IF('选型表'!F23="","",'选型表'!F23)</f>
        <v>工况1：异辛烯、低聚物
工况2：低聚物</v>
      </c>
      <c r="G23" s="266" t="str">
        <f>IF('选型表'!G23="","",'选型表'!G23)</f>
        <v>工况1：0.71
工况2：0.841</v>
      </c>
      <c r="H23" s="266" t="str">
        <f>IF('选型表'!H23="","",'选型表'!H23)</f>
        <v>工况1：80
工况2：80</v>
      </c>
      <c r="I23" s="259" t="str">
        <f>IF('选型表'!K23="","",'选型表'!K23)</f>
        <v>工况1：0.204
工况2：0.207</v>
      </c>
      <c r="J23" s="259" t="str">
        <f>IF('选型表'!L23="","",'选型表'!L23)</f>
        <v>工况1：0.83
工况2：0.949</v>
      </c>
      <c r="K23" s="243" t="str">
        <f>IF('选型表'!Z23="","",'选型表'!Z23)</f>
        <v>工况1：PLAN12+52
工况2：PLAN12+52</v>
      </c>
      <c r="L23" s="243" t="str">
        <f>IF('选型表'!AA23="","",'选型表'!AA23)</f>
        <v>工况1：轴承风冷；保温/伴热/保冷按工程规定
工况2：轴承风冷；保温/伴热/保冷按工程规定</v>
      </c>
      <c r="M23" s="243" t="inlineStr">
        <is>
          <t>泵体：CS；叶轮：12%Cr</t>
        </is>
      </c>
      <c r="N23" s="243">
        <f>IFERROR(IF(OR(I23="",J23=""),"",CEILING(I23+(J23-I23)/5,0.01)&amp;"/300"),"")</f>
      </c>
      <c r="O23" s="243" t="inlineStr">
        <is>
          <t>R/L型储液罐</t>
        </is>
      </c>
      <c r="P23" s="267" t="inlineStr">
        <is>
          <t>√</t>
        </is>
      </c>
      <c r="Q23" s="267" t="inlineStr">
        <is>
          <t>√</t>
        </is>
      </c>
      <c r="R23" s="267" t="inlineStr">
        <is>
          <t>√</t>
        </is>
      </c>
      <c r="S23" s="259" t="inlineStr">
        <is>
          <t>√</t>
        </is>
      </c>
      <c r="T23" s="259" t="inlineStr">
        <is>
          <t>√</t>
        </is>
      </c>
      <c r="U23" s="259"/>
      <c r="V23" s="259"/>
      <c r="W23" s="259"/>
      <c r="X23" s="259"/>
      <c r="Y23" s="259"/>
      <c r="Z23" s="259"/>
      <c r="AA23" s="268"/>
    </row>
    <row r="24" spans="1:28" s="269" customFormat="1" ht="49.95" customHeight="1">
      <c r="A24" s="263" t="str">
        <f>IF('选型表'!A24="","",'选型表'!A24)</f>
        <v>017</v>
      </c>
      <c r="B24" s="259" t="str">
        <f>IF('选型表'!C24="","",'选型表'!C24)</f>
        <v>3100-P-8221A/B</v>
      </c>
      <c r="C24" s="264"/>
      <c r="D24" s="265"/>
      <c r="E24" s="259">
        <f>IF('选型表'!E24="","",'选型表'!E24)</f>
        <v>2</v>
      </c>
      <c r="F24" s="259" t="str">
        <f>IF('选型表'!F24="","",'选型表'!F24)</f>
        <v>蒸汽凝液</v>
      </c>
      <c r="G24" s="266">
        <f>IF('选型表'!G24="","",'选型表'!G24)</f>
        <v>0.957</v>
      </c>
      <c r="H24" s="266" t="str">
        <f>IF('选型表'!H24="","",'选型表'!H24)</f>
        <v>101</v>
      </c>
      <c r="I24" s="259">
        <f>IF('选型表'!K24="","",'选型表'!K24)</f>
        <v>0.06</v>
      </c>
      <c r="J24" s="259">
        <f>IF('选型表'!L24="","",'选型表'!L24)</f>
        <v>0.9</v>
      </c>
      <c r="K24" s="243" t="str">
        <f>IF('选型表'!Z24="","",'选型表'!Z24)</f>
        <v>PLAN23</v>
      </c>
      <c r="L24" s="243" t="str">
        <f>IF('选型表'!AA24="","",'选型表'!AA24)</f>
        <v>轴承风冷；保温/伴热/保冷按工程规定</v>
      </c>
      <c r="M24" s="243" t="inlineStr">
        <is>
          <t>泵体：12%Cr；叶轮：12%Cr</t>
        </is>
      </c>
      <c r="N24" s="243">
        <f>IFERROR(IF(OR(I24="",J24=""),"",CEILING(I24+(J24-I24)/5,0.01)&amp;"/300"),"")</f>
      </c>
      <c r="O24" s="243"/>
      <c r="P24" s="267" t="inlineStr">
        <is>
          <t>√</t>
        </is>
      </c>
      <c r="Q24" s="267"/>
      <c r="R24" s="267"/>
      <c r="S24" s="259" t="inlineStr">
        <is>
          <t>√</t>
        </is>
      </c>
      <c r="T24" s="259"/>
      <c r="U24" s="259"/>
      <c r="V24" s="259"/>
      <c r="W24" s="259"/>
      <c r="X24" s="259"/>
      <c r="Y24" s="259"/>
      <c r="Z24" s="259"/>
      <c r="AA24" s="268"/>
    </row>
    <row r="25" spans="1:28" s="269" customFormat="1" ht="49.95" customHeight="1">
      <c r="A25" s="263" t="str">
        <f>IF('选型表'!A25="","",'选型表'!A25)</f>
        <v>018</v>
      </c>
      <c r="B25" s="259" t="str">
        <f>IF('选型表'!C25="","",'选型表'!C25)</f>
        <v>3100-P-8301A/B</v>
      </c>
      <c r="C25" s="264"/>
      <c r="D25" s="265"/>
      <c r="E25" s="259">
        <f>IF('选型表'!E25="","",'选型表'!E25)</f>
        <v>2</v>
      </c>
      <c r="F25" s="259" t="str">
        <f>IF('选型表'!F25="","",'选型表'!F25)</f>
        <v>乙二醇溶液</v>
      </c>
      <c r="G25" s="266">
        <f>IF('选型表'!G25="","",'选型表'!G25)</f>
        <v>1.07379</v>
      </c>
      <c r="H25" s="266" t="str">
        <f>IF('选型表'!H25="","",'选型表'!H25)</f>
        <v>-20</v>
      </c>
      <c r="I25" s="259">
        <f>IF('选型表'!K25="","",'选型表'!K25)</f>
        <v>0.02</v>
      </c>
      <c r="J25" s="259">
        <f>IF('选型表'!L25="","",'选型表'!L25)</f>
        <v>0.85</v>
      </c>
      <c r="K25" s="243" t="str">
        <f>IF('选型表'!Z25="","",'选型表'!Z25)</f>
        <v>PLAN11</v>
      </c>
      <c r="L25" s="243" t="str">
        <f>IF('选型表'!AA25="","",'选型表'!AA25)</f>
        <v>轴承风冷；保温/伴热/保冷按工程规定</v>
      </c>
      <c r="M25" s="243" t="inlineStr">
        <is>
          <t>泵体：CS；叶轮：12%Cr</t>
        </is>
      </c>
      <c r="N25" s="243">
        <f>IFERROR(IF(OR(I25="",J25=""),"",CEILING(I25+(J25-I25)/5,0.01)&amp;"/300"),"")</f>
      </c>
      <c r="O25" s="243"/>
      <c r="P25" s="267"/>
      <c r="Q25" s="267"/>
      <c r="R25" s="267"/>
      <c r="S25" s="259"/>
      <c r="T25" s="259"/>
      <c r="U25" s="259"/>
      <c r="V25" s="259"/>
      <c r="W25" s="259"/>
      <c r="X25" s="259"/>
      <c r="Y25" s="259"/>
      <c r="Z25" s="259"/>
      <c r="AA25" s="268"/>
    </row>
    <row r="26" spans="1:28" s="269" customFormat="1" ht="49.95" customHeight="1">
      <c r="A26" s="263" t="str">
        <f>IF('选型表'!A26="","",'选型表'!A26)</f>
        <v>019</v>
      </c>
      <c r="B26" s="259" t="str">
        <f>IF('选型表'!C26="","",'选型表'!C26)</f>
        <v>3100-P-8302A/B</v>
      </c>
      <c r="C26" s="264"/>
      <c r="D26" s="265"/>
      <c r="E26" s="259">
        <f>IF('选型表'!E26="","",'选型表'!E26)</f>
        <v>2</v>
      </c>
      <c r="F26" s="259" t="str">
        <f>IF('选型表'!F26="","",'选型表'!F26)</f>
        <v>工况1：乙二醇溶液
工况2：乙二醇溶液</v>
      </c>
      <c r="G26" s="266" t="str">
        <f>IF('选型表'!G26="","",'选型表'!G26)</f>
        <v>工况1：1.0739
工况2：1.0739</v>
      </c>
      <c r="H26" s="266" t="str">
        <f>IF('选型表'!H26="","",'选型表'!H26)</f>
        <v>工况1：-20
工况2：-20</v>
      </c>
      <c r="I26" s="259" t="str">
        <f>IF('选型表'!K26="","",'选型表'!K26)</f>
        <v>工况1：0.02
工况2：0.02</v>
      </c>
      <c r="J26" s="259" t="str">
        <f>IF('选型表'!L26="","",'选型表'!L26)</f>
        <v>工况1：0.85
工况2：0.85</v>
      </c>
      <c r="K26" s="243" t="str">
        <f>IF('选型表'!Z26="","",'选型表'!Z26)</f>
        <v>工况1：PLAN11
工况2：PLAN11</v>
      </c>
      <c r="L26" s="243" t="str">
        <f>IF('选型表'!AA26="","",'选型表'!AA26)</f>
        <v>工况1：轴承风冷；保温/伴热/保冷按工程规定
工况2：轴承风冷；保温/伴热/保冷按工程规定</v>
      </c>
      <c r="M26" s="243" t="inlineStr">
        <is>
          <t>泵体：CS；叶轮：12%Cr</t>
        </is>
      </c>
      <c r="N26" s="243">
        <f>IFERROR(IF(OR(I26="",J26=""),"",CEILING(I26+(J26-I26)/5,0.01)&amp;"/300"),"")</f>
      </c>
      <c r="O26" s="243"/>
      <c r="P26" s="267"/>
      <c r="Q26" s="267"/>
      <c r="R26" s="267"/>
      <c r="S26" s="259"/>
      <c r="T26" s="259"/>
      <c r="U26" s="259"/>
      <c r="V26" s="259"/>
      <c r="W26" s="259"/>
      <c r="X26" s="259"/>
      <c r="Y26" s="259"/>
      <c r="Z26" s="259"/>
      <c r="AA26" s="268"/>
    </row>
    <row r="27" spans="1:28" s="269" customFormat="1" ht="49.95" customHeight="1">
      <c r="A27" s="263" t="str">
        <f>IF('选型表'!A27="","",'选型表'!A27)</f>
        <v>020</v>
      </c>
      <c r="B27" s="259" t="str">
        <f>IF('选型表'!C27="","",'选型表'!C27)</f>
        <v>3100-P-8303A/B/C</v>
      </c>
      <c r="C27" s="264"/>
      <c r="D27" s="265"/>
      <c r="E27" s="259">
        <f>IF('选型表'!E27="","",'选型表'!E27)</f>
        <v>3</v>
      </c>
      <c r="F27" s="259" t="str">
        <f>IF('选型表'!F27="","",'选型表'!F27)</f>
        <v>冷水</v>
      </c>
      <c r="G27" s="266">
        <f>IF('选型表'!G27="","",'选型表'!G27)</f>
        <v>0.998</v>
      </c>
      <c r="H27" s="266" t="str">
        <f>IF('选型表'!H27="","",'选型表'!H27)</f>
        <v>12</v>
      </c>
      <c r="I27" s="259">
        <f>IF('选型表'!K27="","",'选型表'!K27)</f>
        <v>0.02</v>
      </c>
      <c r="J27" s="259">
        <f>IF('选型表'!L27="","",'选型表'!L27)</f>
        <v>0.83</v>
      </c>
      <c r="K27" s="243" t="str">
        <f>IF('选型表'!Z27="","",'选型表'!Z27)</f>
        <v>PLAN11</v>
      </c>
      <c r="L27" s="243" t="str">
        <f>IF('选型表'!AA27="","",'选型表'!AA27)</f>
        <v>轴承风冷；保温/伴热/保冷按工程规定</v>
      </c>
      <c r="M27" s="243" t="inlineStr">
        <is>
          <t>泵体：CS；叶轮：CS</t>
        </is>
      </c>
      <c r="N27" s="243">
        <f>IFERROR(IF(OR(I27="",J27=""),"",CEILING(I27+(J27-I27)/5,0.01)&amp;"/300"),"")</f>
      </c>
      <c r="O27" s="243"/>
      <c r="P27" s="267"/>
      <c r="Q27" s="267"/>
      <c r="R27" s="267"/>
      <c r="S27" s="259"/>
      <c r="T27" s="259"/>
      <c r="U27" s="259"/>
      <c r="V27" s="259"/>
      <c r="W27" s="259"/>
      <c r="X27" s="259"/>
      <c r="Y27" s="259"/>
      <c r="Z27" s="259"/>
      <c r="AA27" s="268"/>
    </row>
    <row r="28" spans="1:28" ht="21.9" customHeight="1">
      <c r="A28" s="270" t="s">
        <v>182</v>
      </c>
      <c r="B28" s="271"/>
      <c r="C28" s="272"/>
      <c r="D28" s="273" t="s">
        <v>153</v>
      </c>
      <c r="E28" s="274">
        <f>SUM(E8:E27)</f>
        <v>38</v>
      </c>
      <c r="F28" s="275"/>
      <c r="G28" s="275"/>
      <c r="H28" s="623"/>
      <c r="I28" s="623"/>
      <c r="J28" s="275"/>
      <c r="K28" s="623"/>
      <c r="L28" s="623"/>
      <c r="M28" s="623"/>
      <c r="N28" s="276"/>
      <c r="O28" s="277"/>
      <c r="P28" s="278"/>
      <c r="Q28" s="279"/>
      <c r="R28" s="279"/>
      <c r="S28" s="279"/>
      <c r="T28" s="279"/>
      <c r="U28" s="279"/>
      <c r="V28" s="279"/>
      <c r="W28" s="280"/>
      <c r="X28" s="280"/>
      <c r="Y28" s="280"/>
      <c r="Z28" s="280"/>
      <c r="AA28" s="281"/>
    </row>
    <row r="29" spans="1:27" ht="18.75" customHeight="1">
      <c r="A29" s="595"/>
      <c r="B29" s="596"/>
      <c r="C29" s="596"/>
      <c r="D29" s="596"/>
      <c r="E29" s="596"/>
      <c r="F29" s="596"/>
      <c r="G29" s="596"/>
      <c r="H29" s="596"/>
      <c r="I29" s="596"/>
      <c r="J29" s="596"/>
      <c r="K29" s="596"/>
      <c r="L29" s="596"/>
      <c r="M29" s="596"/>
      <c r="N29" s="596"/>
      <c r="O29" s="596"/>
      <c r="P29" s="596"/>
      <c r="Q29" s="596"/>
      <c r="R29" s="596"/>
      <c r="S29" s="596"/>
      <c r="T29" s="596"/>
      <c r="U29" s="596"/>
      <c r="V29" s="596"/>
      <c r="W29" s="596"/>
      <c r="X29" s="596"/>
      <c r="Y29" s="596"/>
      <c r="Z29" s="596"/>
      <c r="AA29" s="597"/>
    </row>
    <row r="30" spans="1:27" ht="406.00" customHeight="1">
      <c r="A30" s="598" t="s">
        <v>154</v>
      </c>
      <c r="B30" s="599"/>
      <c r="C30" s="599"/>
      <c r="D30" s="599"/>
      <c r="E30" s="599"/>
      <c r="F30" s="599"/>
      <c r="G30" s="599"/>
      <c r="H30" s="599"/>
      <c r="I30" s="602" t="s">
        <v>184</v>
      </c>
      <c r="J30" s="599"/>
      <c r="K30" s="599"/>
      <c r="L30" s="599"/>
      <c r="M30" s="603"/>
      <c r="N30" s="924" t="inlineStr">
        <is>
          <t xml:space="preserve">其它约定事项：
1、公用工程条件：循环冷却水给水：最小0.45MPaG/25℃；正常0.5MPaG/30℃；最大0.6MPaG/33℃；设计0.8MPaG/65℃
仪表空气：最小0.5MPaG/AMB；正常0.6MPaG/AMB；最大0.8MPaG/AMB；设计1.0MPaG/65℃
低压蒸汽：最小0.35MPaG/饱和；正常0.45MPaG/220℃；最大0.6MPaG/270℃；设计0.8MPaG/290℃
2、配套法兰标准及压力等级：ASME B16.5；Class 150/300/600采用RF，Class 900及以上采用RJ
3、远传变送器：智能变送器，4～20mA+HART，优先二线制；如需外供电，优先24VDC；带LCD现场显示；危险区优先本安型
4、就地仪表：全不锈钢耐振压力表；表体/外壳/测量元件≥316SS；表盘Φ100mm（高位/远距离Φ150mm）；精度±1.6%；仪表侧1/2"NPT(F)；万向型双金属温度计，316SS外壳及保护管，M27×2，精度1.5级，表盘100mm（远距离150mm），配整体钻孔锥形316SS保护套管；温度计与保护套管采用螺纹连接，保护套管与工艺过程采用法兰连接
5、机械密封辅助系统的材质和配套要求：密封冲洗系统采用304SS；冷却水系统采用碳钢；PLAN22：提供双过滤器及差压变送器，过滤器可在线切换
PLAN52：储液罐设高/低液位报警；顶部排放按需配限流孔板和单向阀，并防止高温易燃介质外泄
PLAN52/53：储液罐按轴径选12L（≤60mm）或20L（＞60mm），材质304或316，并设手动补液泵
报警：PLAN52配压力及高/低液位报警；PLAN53B配压力报警
6、资料的要求：装配/剖面/安装图、辅助设备图、配管图、润滑系统资料、电机接线箱资料、组装拆卸程序、材料与检验试验报告、安装操作维修手册、备件及专用工具表、仪表控制说明书、装箱单、产品合格证/质量证明书/竣工图；同时提供电子版随机资料；A未规定固定份数，待买方/内部确认；国内采购资料中文；需外商审核的数据表、性能曲线、流程图等中英文；国外采购资料可中文或英文，安全注意事项中英文</t>
        </is>
      </c>
      <c r="O30" s="607"/>
      <c r="P30" s="607"/>
      <c r="Q30" s="607"/>
      <c r="R30" s="607"/>
      <c r="S30" s="607"/>
      <c r="T30" s="607"/>
      <c r="U30" s="607"/>
      <c r="V30" s="607"/>
      <c r="W30" s="607"/>
      <c r="X30" s="607"/>
      <c r="Y30" s="607"/>
      <c r="Z30" s="607"/>
      <c r="AA30" s="608"/>
    </row>
    <row r="31" spans="1:27" ht="77.400000000000006" customHeight="1">
      <c r="A31" s="600"/>
      <c r="B31" s="601"/>
      <c r="C31" s="601"/>
      <c r="D31" s="601"/>
      <c r="E31" s="601"/>
      <c r="F31" s="601"/>
      <c r="G31" s="601"/>
      <c r="H31" s="601"/>
      <c r="I31" s="604"/>
      <c r="J31" s="601"/>
      <c r="K31" s="601"/>
      <c r="L31" s="601"/>
      <c r="M31" s="605"/>
      <c r="N31" s="609"/>
      <c r="O31" s="610"/>
      <c r="P31" s="610"/>
      <c r="Q31" s="610"/>
      <c r="R31" s="610"/>
      <c r="S31" s="610"/>
      <c r="T31" s="610"/>
      <c r="U31" s="610"/>
      <c r="V31" s="610"/>
      <c r="W31" s="610"/>
      <c r="X31" s="610"/>
      <c r="Y31" s="610"/>
      <c r="Z31" s="610"/>
      <c r="AA31" s="611"/>
    </row>
    <row r="32" spans="1:27" ht="99.6" customHeight="1" thickBot="1">
      <c r="A32" s="615" t="s">
        <v>348</v>
      </c>
      <c r="B32" s="616"/>
      <c r="C32" s="616"/>
      <c r="D32" s="616"/>
      <c r="E32" s="616"/>
      <c r="F32" s="616"/>
      <c r="G32" s="616"/>
      <c r="H32" s="616"/>
      <c r="I32" s="617" t="s">
        <v>186</v>
      </c>
      <c r="J32" s="616"/>
      <c r="K32" s="616"/>
      <c r="L32" s="616"/>
      <c r="M32" s="618"/>
      <c r="N32" s="612"/>
      <c r="O32" s="613"/>
      <c r="P32" s="613"/>
      <c r="Q32" s="613"/>
      <c r="R32" s="613"/>
      <c r="S32" s="613"/>
      <c r="T32" s="613"/>
      <c r="U32" s="613"/>
      <c r="V32" s="613"/>
      <c r="W32" s="613"/>
      <c r="X32" s="613"/>
      <c r="Y32" s="613"/>
      <c r="Z32" s="613"/>
      <c r="AA32" s="614"/>
    </row>
    <row r="33" spans="1:27" ht="17.399999999999999" thickTop="1">
      <c r="A33" s="594" t="s">
        <v>349</v>
      </c>
      <c r="B33" s="594"/>
      <c r="C33" s="594"/>
      <c r="D33" s="594"/>
      <c r="E33" s="594"/>
      <c r="F33" s="594"/>
      <c r="G33" s="594"/>
      <c r="H33" s="594"/>
      <c r="I33" s="594"/>
      <c r="J33" s="594"/>
      <c r="K33" s="594"/>
      <c r="L33" s="594"/>
      <c r="M33" s="594"/>
      <c r="N33" s="594"/>
      <c r="O33" s="594"/>
      <c r="P33" s="594"/>
      <c r="Q33" s="594"/>
      <c r="R33" s="594"/>
      <c r="S33" s="594"/>
      <c r="T33" s="594"/>
      <c r="U33" s="594"/>
      <c r="V33" s="594"/>
      <c r="W33" s="594"/>
      <c r="X33" s="594"/>
      <c r="Y33" s="594"/>
      <c r="Z33" s="594"/>
      <c r="AA33" s="594"/>
    </row>
  </sheetData>
  <sheetProtection formatCells="0" formatColumns="0" formatRows="0" insertColumns="0" insertRows="0" insertHyperlinks="0" deleteColumns="0" deleteRows="0" sort="0" autoFilter="0" pivotTables="0"/>
  <mergeCells count="50">
    <mergeCell ref="AB2:AB7"/>
    <mergeCell ref="Y3:AA3"/>
    <mergeCell ref="A4:T4"/>
    <mergeCell ref="U4:Y4"/>
    <mergeCell ref="Z4:AA4"/>
    <mergeCell ref="A2:B2"/>
    <mergeCell ref="C2:H2"/>
    <mergeCell ref="I2:J3"/>
    <mergeCell ref="K2:R3"/>
    <mergeCell ref="S2:T2"/>
    <mergeCell ref="U2:V2"/>
    <mergeCell ref="W2:X2"/>
    <mergeCell ref="Y2:AA2"/>
    <mergeCell ref="A3:B3"/>
    <mergeCell ref="A1:B1"/>
    <mergeCell ref="C1:J1"/>
    <mergeCell ref="K1:O1"/>
    <mergeCell ref="P1:R1"/>
    <mergeCell ref="S1:U1"/>
    <mergeCell ref="V1:Y1"/>
    <mergeCell ref="Z1:AA1"/>
    <mergeCell ref="G5:G7"/>
    <mergeCell ref="C3:H3"/>
    <mergeCell ref="S3:T3"/>
    <mergeCell ref="U3:V3"/>
    <mergeCell ref="W3:X3"/>
    <mergeCell ref="O5:T6"/>
    <mergeCell ref="U5:Y6"/>
    <mergeCell ref="A5:A7"/>
    <mergeCell ref="B5:B7"/>
    <mergeCell ref="C5:D7"/>
    <mergeCell ref="E5:E7"/>
    <mergeCell ref="F5:F7"/>
    <mergeCell ref="Z5:Z7"/>
    <mergeCell ref="AA5:AA7"/>
    <mergeCell ref="H28:I28"/>
    <mergeCell ref="K28:M28"/>
    <mergeCell ref="H5:H7"/>
    <mergeCell ref="I5:J6"/>
    <mergeCell ref="K5:K7"/>
    <mergeCell ref="L5:L7"/>
    <mergeCell ref="M5:M7"/>
    <mergeCell ref="N5:N7"/>
    <mergeCell ref="A33:AA33"/>
    <mergeCell ref="A29:AA29"/>
    <mergeCell ref="A30:H31"/>
    <mergeCell ref="I30:M31"/>
    <mergeCell ref="N30:AA32"/>
    <mergeCell ref="A32:H32"/>
    <mergeCell ref="I32:M32"/>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8"/>
  <sheetViews>
    <sheetView view="pageBreakPreview" topLeftCell="E1" zoomScale="70" zoomScaleNormal="70" zoomScaleSheetLayoutView="70" workbookViewId="0">
      <selection activeCell="AD1" sqref="AD1:AD6"/>
    </sheetView>
  </sheetViews>
  <sheetFormatPr defaultColWidth="9" defaultRowHeight="16.8"/>
  <cols>
    <col min="1" max="1" width="5" style="29" customWidth="1"/>
    <col min="2" max="2" width="10.8984375" style="29" customWidth="1"/>
    <col min="3" max="3" width="7.5" style="34" customWidth="1"/>
    <col min="4" max="4" width="13.3984375" style="34" customWidth="1"/>
    <col min="5" max="5" width="4.8984375" style="29" customWidth="1"/>
    <col min="6" max="6" width="22.8984375" style="29" customWidth="1"/>
    <col min="7" max="7" width="6.3984375" style="29" customWidth="1"/>
    <col min="8" max="8" width="6.59765625" style="29" customWidth="1"/>
    <col min="9" max="9" width="9" style="29" customWidth="1"/>
    <col min="10" max="10" width="6.19921875" style="29" customWidth="1"/>
    <col min="11" max="11" width="5.8984375" style="29" customWidth="1"/>
    <col min="12" max="12" width="10.59765625" style="29" customWidth="1"/>
    <col min="13" max="13" width="6.3984375" style="29" customWidth="1"/>
    <col min="14" max="14" width="6.09765625" style="29" customWidth="1"/>
    <col min="15" max="15" width="10.69921875" style="29" customWidth="1"/>
    <col min="16" max="16" width="9.3984375" style="29" customWidth="1"/>
    <col min="17" max="17" width="6.8984375" style="29" customWidth="1"/>
    <col min="18" max="18" width="10" style="29" customWidth="1"/>
    <col min="19" max="19" width="6" style="29" customWidth="1"/>
    <col min="20" max="20" width="7.09765625" style="29" customWidth="1"/>
    <col min="21" max="21" width="7.3984375" style="29" customWidth="1"/>
    <col min="22" max="22" width="14.59765625" style="29" customWidth="1"/>
    <col min="23" max="23" width="7.5" style="29" customWidth="1"/>
    <col min="24" max="24" width="13" style="29" customWidth="1"/>
    <col min="25" max="25" width="6" style="29" customWidth="1"/>
    <col min="26" max="26" width="9" style="29" hidden="1" customWidth="1"/>
    <col min="27" max="27" width="6.19921875" style="29" customWidth="1"/>
    <col min="28" max="28" width="8.69921875" style="29" customWidth="1"/>
    <col min="29" max="29" width="8.8984375" style="29" customWidth="1"/>
    <col min="30" max="30" width="28.296875" style="29" customWidth="1"/>
    <col min="31" max="16384" width="9" style="29"/>
  </cols>
  <sheetData>
    <row r="1" spans="1:30" s="22" customFormat="1" ht="27" customHeight="1">
      <c r="A1" s="676" t="s">
        <v>128</v>
      </c>
      <c r="B1" s="676"/>
      <c r="C1" s="677"/>
      <c r="D1" s="677"/>
      <c r="E1" s="677"/>
      <c r="F1" s="677"/>
      <c r="G1" s="677"/>
      <c r="H1" s="677"/>
      <c r="I1" s="678" t="s">
        <v>159</v>
      </c>
      <c r="J1" s="678"/>
      <c r="K1" s="678">
        <f>IF('选型表'!E2="","",'选型表'!E2)</f>
      </c>
      <c r="L1" s="678"/>
      <c r="M1" s="678" t="s">
        <v>129</v>
      </c>
      <c r="N1" s="678"/>
      <c r="O1" s="678"/>
      <c r="P1" s="671"/>
      <c r="Q1" s="671"/>
      <c r="R1" s="671"/>
      <c r="S1" s="671"/>
      <c r="T1" s="671"/>
      <c r="U1" s="671"/>
      <c r="V1" s="671"/>
      <c r="W1" s="154"/>
      <c r="X1" s="155"/>
      <c r="Y1" s="154"/>
      <c r="Z1" s="155"/>
      <c r="AA1" s="154"/>
      <c r="AB1" s="154"/>
      <c r="AC1" s="154"/>
      <c r="AD1" s="462" t="s">
        <v>350</v>
      </c>
    </row>
    <row r="2" spans="1:30" s="30" customFormat="1" ht="40.5" customHeight="1">
      <c r="A2" s="672" t="s">
        <v>0</v>
      </c>
      <c r="B2" s="673"/>
      <c r="C2" s="470" t="str">
        <f>IF('选型表'!D3="","",'选型表'!D3)</f>
        <v>中石油吉林化工工程有限公司</v>
      </c>
      <c r="D2" s="471"/>
      <c r="E2" s="471"/>
      <c r="F2" s="471"/>
      <c r="G2" s="471"/>
      <c r="H2" s="471"/>
      <c r="I2" s="472"/>
      <c r="J2" s="724"/>
      <c r="K2" s="720"/>
      <c r="L2" s="720" t="s">
        <v>351</v>
      </c>
      <c r="M2" s="720"/>
      <c r="N2" s="720"/>
      <c r="O2" s="720"/>
      <c r="P2" s="720"/>
      <c r="Q2" s="720"/>
      <c r="R2" s="720"/>
      <c r="S2" s="720"/>
      <c r="T2" s="720"/>
      <c r="U2" s="721"/>
      <c r="V2" s="156" t="s">
        <v>131</v>
      </c>
      <c r="W2" s="674" t="str">
        <f>IF('选型表'!Y3="","",'选型表'!Y3)</f>
        <v>江苏省南通市通州湾绿色化工拓展区(主体港)</v>
      </c>
      <c r="X2" s="674"/>
      <c r="Y2" s="675" t="s">
        <v>233</v>
      </c>
      <c r="Z2" s="675"/>
      <c r="AA2" s="675"/>
      <c r="AB2" s="679">
        <f>IF('选型表'!AC3="","",'选型表'!AC3)</f>
      </c>
      <c r="AC2" s="680"/>
      <c r="AD2" s="462"/>
    </row>
    <row r="3" spans="1:30" s="30" customFormat="1" ht="40.5" customHeight="1">
      <c r="A3" s="681" t="s">
        <v>132</v>
      </c>
      <c r="B3" s="682"/>
      <c r="C3" s="683" t="str">
        <f>IF('选型表'!D5="","",'选型表'!D5)</f>
        <v>蓝海新材料有限公司高端聚烯烃新材料项目10万吨/年POE装置</v>
      </c>
      <c r="D3" s="684"/>
      <c r="E3" s="684"/>
      <c r="F3" s="684"/>
      <c r="G3" s="684"/>
      <c r="H3" s="684"/>
      <c r="I3" s="685"/>
      <c r="J3" s="725"/>
      <c r="K3" s="722"/>
      <c r="L3" s="722"/>
      <c r="M3" s="722"/>
      <c r="N3" s="722"/>
      <c r="O3" s="722"/>
      <c r="P3" s="722"/>
      <c r="Q3" s="722"/>
      <c r="R3" s="722"/>
      <c r="S3" s="722"/>
      <c r="T3" s="722"/>
      <c r="U3" s="723"/>
      <c r="V3" s="157" t="s">
        <v>133</v>
      </c>
      <c r="W3" s="686" t="str">
        <f>IF('选型表'!Y5="","",'选型表'!Y5)</f>
      </c>
      <c r="X3" s="686"/>
      <c r="Y3" s="687" t="s">
        <v>134</v>
      </c>
      <c r="Z3" s="687"/>
      <c r="AA3" s="687"/>
      <c r="AB3" s="688">
        <f>IF('选型表'!AC5="","",'选型表'!AC5)</f>
      </c>
      <c r="AC3" s="689"/>
      <c r="AD3" s="462"/>
    </row>
    <row r="4" spans="1:30" s="31" customFormat="1" ht="24.9" customHeight="1">
      <c r="A4" s="493" t="s">
        <v>135</v>
      </c>
      <c r="B4" s="469"/>
      <c r="C4" s="469"/>
      <c r="D4" s="469"/>
      <c r="E4" s="469"/>
      <c r="F4" s="469"/>
      <c r="G4" s="469"/>
      <c r="H4" s="469"/>
      <c r="I4" s="469"/>
      <c r="J4" s="469"/>
      <c r="K4" s="469"/>
      <c r="L4" s="469"/>
      <c r="M4" s="469"/>
      <c r="N4" s="469"/>
      <c r="O4" s="469"/>
      <c r="P4" s="469"/>
      <c r="Q4" s="469"/>
      <c r="R4" s="469"/>
      <c r="S4" s="469"/>
      <c r="T4" s="469"/>
      <c r="U4" s="469"/>
      <c r="V4" s="457"/>
      <c r="W4" s="459" t="s">
        <v>352</v>
      </c>
      <c r="X4" s="459"/>
      <c r="Y4" s="459"/>
      <c r="Z4" s="459"/>
      <c r="AA4" s="459"/>
      <c r="AB4" s="459" t="s">
        <v>353</v>
      </c>
      <c r="AC4" s="690"/>
      <c r="AD4" s="462"/>
    </row>
    <row r="5" spans="1:30" s="32" customFormat="1" ht="24.9" customHeight="1">
      <c r="A5" s="701" t="s">
        <v>163</v>
      </c>
      <c r="B5" s="704" t="s">
        <v>137</v>
      </c>
      <c r="C5" s="691" t="s">
        <v>138</v>
      </c>
      <c r="D5" s="715"/>
      <c r="E5" s="704" t="s">
        <v>139</v>
      </c>
      <c r="F5" s="691" t="s">
        <v>354</v>
      </c>
      <c r="G5" s="692"/>
      <c r="H5" s="692"/>
      <c r="I5" s="692"/>
      <c r="J5" s="692"/>
      <c r="K5" s="692"/>
      <c r="L5" s="692"/>
      <c r="M5" s="692"/>
      <c r="N5" s="693"/>
      <c r="O5" s="704" t="s">
        <v>355</v>
      </c>
      <c r="P5" s="704" t="s">
        <v>356</v>
      </c>
      <c r="Q5" s="704" t="s">
        <v>357</v>
      </c>
      <c r="R5" s="704" t="s">
        <v>358</v>
      </c>
      <c r="S5" s="704" t="s">
        <v>359</v>
      </c>
      <c r="T5" s="704" t="s">
        <v>218</v>
      </c>
      <c r="U5" s="735" t="s">
        <v>360</v>
      </c>
      <c r="V5" s="696" t="s">
        <v>148</v>
      </c>
      <c r="W5" s="694" t="s">
        <v>361</v>
      </c>
      <c r="X5" s="694"/>
      <c r="Y5" s="694"/>
      <c r="Z5" s="694"/>
      <c r="AA5" s="694"/>
      <c r="AB5" s="694" t="s">
        <v>362</v>
      </c>
      <c r="AC5" s="695" t="s">
        <v>363</v>
      </c>
      <c r="AD5" s="462"/>
    </row>
    <row r="6" spans="1:30" s="32" customFormat="1" ht="30.75" customHeight="1">
      <c r="A6" s="702"/>
      <c r="B6" s="705"/>
      <c r="C6" s="716"/>
      <c r="D6" s="717"/>
      <c r="E6" s="705"/>
      <c r="F6" s="704" t="s">
        <v>202</v>
      </c>
      <c r="G6" s="704" t="str">
        <f>IF('选型表'!G6="","",'选型表'!G6)</f>
        <v>比重</v>
      </c>
      <c r="H6" s="704" t="s">
        <v>364</v>
      </c>
      <c r="I6" s="691" t="str">
        <f>IF('选型表'!K6="","",'选型表'!K6)</f>
        <v>压力(MPaG)</v>
      </c>
      <c r="J6" s="707"/>
      <c r="K6" s="704" t="str">
        <f>IF('选型表'!J6="","",'选型表'!J6)</f>
        <v>粘度
(mm2/s)</v>
      </c>
      <c r="L6" s="704" t="str">
        <f>IF('选型表'!I6="","",'选型表'!I6)</f>
        <v>汽化
压力
(MPaA)</v>
      </c>
      <c r="M6" s="704" t="str">
        <f>IF('选型表'!T6="","",'选型表'!T6)</f>
        <v>额定
转速
rpm</v>
      </c>
      <c r="N6" s="704" t="s">
        <v>365</v>
      </c>
      <c r="O6" s="705"/>
      <c r="P6" s="705"/>
      <c r="Q6" s="705"/>
      <c r="R6" s="705"/>
      <c r="S6" s="705"/>
      <c r="T6" s="705"/>
      <c r="U6" s="736"/>
      <c r="V6" s="697"/>
      <c r="W6" s="694" t="s">
        <v>116</v>
      </c>
      <c r="X6" s="694" t="s">
        <v>366</v>
      </c>
      <c r="Y6" s="694" t="s">
        <v>150</v>
      </c>
      <c r="Z6" s="694"/>
      <c r="AA6" s="694" t="s">
        <v>151</v>
      </c>
      <c r="AB6" s="694"/>
      <c r="AC6" s="695"/>
      <c r="AD6" s="462"/>
    </row>
    <row r="7" spans="1:30" s="32" customFormat="1" ht="36" customHeight="1">
      <c r="A7" s="703"/>
      <c r="B7" s="706"/>
      <c r="C7" s="718"/>
      <c r="D7" s="719"/>
      <c r="E7" s="705"/>
      <c r="F7" s="705"/>
      <c r="G7" s="706"/>
      <c r="H7" s="705"/>
      <c r="I7" s="158" t="s">
        <v>223</v>
      </c>
      <c r="J7" s="159" t="s">
        <v>224</v>
      </c>
      <c r="K7" s="705"/>
      <c r="L7" s="705"/>
      <c r="M7" s="706"/>
      <c r="N7" s="705"/>
      <c r="O7" s="705"/>
      <c r="P7" s="705"/>
      <c r="Q7" s="705"/>
      <c r="R7" s="706"/>
      <c r="S7" s="706"/>
      <c r="T7" s="706"/>
      <c r="U7" s="737"/>
      <c r="V7" s="698"/>
      <c r="W7" s="694"/>
      <c r="X7" s="694"/>
      <c r="Y7" s="694"/>
      <c r="Z7" s="694"/>
      <c r="AA7" s="694"/>
      <c r="AB7" s="694"/>
      <c r="AC7" s="695"/>
    </row>
    <row r="8" spans="1:30" s="33" customFormat="1" ht="60" customHeight="1">
      <c r="A8" s="160" t="str">
        <f>IF('选型表'!A8="","",'选型表'!A8)</f>
        <v>001</v>
      </c>
      <c r="B8" s="148" t="str">
        <f>IF('选型表'!C8="","",'选型表'!C8)</f>
        <v>3100-P-3133A/B</v>
      </c>
      <c r="C8" s="161"/>
      <c r="D8" s="162"/>
      <c r="E8" s="148">
        <f>IF('选型表'!E8="","",'选型表'!E8)</f>
        <v>2</v>
      </c>
      <c r="F8" s="148" t="str">
        <f>IF('选型表'!F8="","",'选型表'!F8)</f>
        <v>低聚物、己烷、辛烯</v>
      </c>
      <c r="G8" s="148">
        <f>IF('选型表'!G8="","",'选型表'!G8)</f>
        <v>0.621</v>
      </c>
      <c r="H8" s="148" t="str">
        <f>IF('选型表'!H8="","",'选型表'!H8)</f>
        <v>119.4</v>
      </c>
      <c r="I8" s="148">
        <f>IF('选型表'!K8="","",'选型表'!K8)</f>
        <v>0.09</v>
      </c>
      <c r="J8" s="176">
        <f>IF('选型表'!L8="","",'选型表'!L8)</f>
        <v>0.281</v>
      </c>
      <c r="K8" s="148">
        <f>IF('选型表'!J8="","",'选型表'!J8)</f>
        <v>0.305153</v>
      </c>
      <c r="L8" s="148" t="str">
        <f>IF('选型表'!I8="","",'选型表'!I8)</f>
        <v>0.155</v>
      </c>
      <c r="M8" s="148">
        <f>IF('选型表'!T8="","",'选型表'!T8)</f>
      </c>
      <c r="N8" s="148"/>
      <c r="O8" s="148"/>
      <c r="P8" s="176"/>
      <c r="Q8" s="148" t="inlineStr">
        <is>
          <t>集装</t>
        </is>
      </c>
      <c r="R8" s="163">
        <f>IF('选型表'!Y8="","",'选型表'!Y8)</f>
      </c>
      <c r="S8" s="163" t="str">
        <f>IF('选型表'!Z8="","",'选型表'!Z8)</f>
        <v>PLAN22+52</v>
      </c>
      <c r="T8" s="163" t="str">
        <f>IF('选型表'!AA8="","",'选型表'!AA8)</f>
        <v>轴承风冷；保温/伴热/保冷按工程规定</v>
      </c>
      <c r="U8" s="163"/>
      <c r="V8" s="256"/>
      <c r="W8" s="136"/>
      <c r="X8" s="136"/>
      <c r="Y8" s="136"/>
      <c r="Z8" s="136"/>
      <c r="AA8" s="136"/>
      <c r="AB8" s="136"/>
      <c r="AC8" s="138"/>
    </row>
    <row r="9" spans="1:30" s="33" customFormat="1" ht="60" customHeight="1">
      <c r="A9" s="160" t="str">
        <f>IF('选型表'!A9="","",'选型表'!A9)</f>
        <v>002</v>
      </c>
      <c r="B9" s="148" t="str">
        <f>IF('选型表'!C9="","",'选型表'!C9)</f>
        <v>3100-P-3143A/B</v>
      </c>
      <c r="C9" s="161"/>
      <c r="D9" s="162"/>
      <c r="E9" s="148">
        <f>IF('选型表'!E9="","",'选型表'!E9)</f>
        <v>2</v>
      </c>
      <c r="F9" s="148" t="str">
        <f>IF('选型表'!F9="","",'选型表'!F9)</f>
        <v>己烷、辛烯、微量聚合物</v>
      </c>
      <c r="G9" s="148">
        <f>IF('选型表'!G9="","",'选型表'!G9)</f>
        <v>0.60897</v>
      </c>
      <c r="H9" s="148" t="str">
        <f>IF('选型表'!H9="","",'选型表'!H9)</f>
        <v>101.5</v>
      </c>
      <c r="I9" s="148">
        <f>IF('选型表'!K9="","",'选型表'!K9)</f>
        <v>0.17</v>
      </c>
      <c r="J9" s="176">
        <f>IF('选型表'!L9="","",'选型表'!L9)</f>
        <v>0.38</v>
      </c>
      <c r="K9" s="148">
        <f>IF('选型表'!J9="","",'选型表'!J9)</f>
        <v>0.312002</v>
      </c>
      <c r="L9" s="148" t="str">
        <f>IF('选型表'!I9="","",'选型表'!I9)</f>
        <v>0.2</v>
      </c>
      <c r="M9" s="148">
        <f>IF('选型表'!T9="","",'选型表'!T9)</f>
      </c>
      <c r="N9" s="148"/>
      <c r="O9" s="148"/>
      <c r="P9" s="176"/>
      <c r="Q9" s="148" t="inlineStr">
        <is>
          <t>集装</t>
        </is>
      </c>
      <c r="R9" s="163">
        <f>IF('选型表'!Y9="","",'选型表'!Y9)</f>
      </c>
      <c r="S9" s="163" t="str">
        <f>IF('选型表'!Z9="","",'选型表'!Z9)</f>
        <v>PLAN22+52</v>
      </c>
      <c r="T9" s="163" t="str">
        <f>IF('选型表'!AA9="","",'选型表'!AA9)</f>
        <v>轴承风冷；保温/伴热/保冷按工程规定</v>
      </c>
      <c r="U9" s="163"/>
      <c r="V9" s="256"/>
      <c r="W9" s="136"/>
      <c r="X9" s="136"/>
      <c r="Y9" s="136"/>
      <c r="Z9" s="136"/>
      <c r="AA9" s="136"/>
      <c r="AB9" s="136"/>
      <c r="AC9" s="138"/>
    </row>
    <row r="10" spans="1:30" s="33" customFormat="1" ht="60" customHeight="1">
      <c r="A10" s="160" t="str">
        <f>IF('选型表'!A10="","",'选型表'!A10)</f>
        <v>003</v>
      </c>
      <c r="B10" s="148" t="str">
        <f>IF('选型表'!C10="","",'选型表'!C10)</f>
        <v>3100-P-4112A/B</v>
      </c>
      <c r="C10" s="161"/>
      <c r="D10" s="162"/>
      <c r="E10" s="148">
        <f>IF('选型表'!E10="","",'选型表'!E10)</f>
        <v>2</v>
      </c>
      <c r="F10" s="148" t="str">
        <f>IF('选型表'!F10="","",'选型表'!F10)</f>
        <v>辛烯-1、异辛烯、低聚物</v>
      </c>
      <c r="G10" s="148">
        <f>IF('选型表'!G10="","",'选型表'!G10)</f>
        <v>0.61</v>
      </c>
      <c r="H10" s="148" t="str">
        <f>IF('选型表'!H10="","",'选型表'!H10)</f>
        <v>141.8</v>
      </c>
      <c r="I10" s="148">
        <f>IF('选型表'!K10="","",'选型表'!K10)</f>
        <v>0.098</v>
      </c>
      <c r="J10" s="176">
        <f>IF('选型表'!L10="","",'选型表'!L10)</f>
        <v>0.487</v>
      </c>
      <c r="K10" s="148">
        <f>IF('选型表'!J10="","",'选型表'!J10)</f>
        <v>0.236885</v>
      </c>
      <c r="L10" s="148" t="str">
        <f>IF('选型表'!I10="","",'选型表'!I10)</f>
        <v>0.17</v>
      </c>
      <c r="M10" s="148">
        <f>IF('选型表'!T10="","",'选型表'!T10)</f>
      </c>
      <c r="N10" s="148"/>
      <c r="O10" s="148"/>
      <c r="P10" s="176"/>
      <c r="Q10" s="148" t="inlineStr">
        <is>
          <t>集装</t>
        </is>
      </c>
      <c r="R10" s="163">
        <f>IF('选型表'!Y10="","",'选型表'!Y10)</f>
      </c>
      <c r="S10" s="163" t="str">
        <f>IF('选型表'!Z10="","",'选型表'!Z10)</f>
        <v>PLAN22+52</v>
      </c>
      <c r="T10" s="163" t="str">
        <f>IF('选型表'!AA10="","",'选型表'!AA10)</f>
        <v>轴承风冷；保温/伴热/保冷按工程规定</v>
      </c>
      <c r="U10" s="163"/>
      <c r="V10" s="256"/>
      <c r="W10" s="136"/>
      <c r="X10" s="136"/>
      <c r="Y10" s="136"/>
      <c r="Z10" s="136"/>
      <c r="AA10" s="136"/>
      <c r="AB10" s="136"/>
      <c r="AC10" s="138"/>
    </row>
    <row r="11" spans="1:30" s="33" customFormat="1" ht="60" customHeight="1">
      <c r="A11" s="160" t="str">
        <f>IF('选型表'!A11="","",'选型表'!A11)</f>
        <v>004</v>
      </c>
      <c r="B11" s="148" t="str">
        <f>IF('选型表'!C11="","",'选型表'!C11)</f>
        <v>3100-P-4123A/B</v>
      </c>
      <c r="C11" s="161"/>
      <c r="D11" s="162"/>
      <c r="E11" s="148">
        <f>IF('选型表'!E11="","",'选型表'!E11)</f>
        <v>2</v>
      </c>
      <c r="F11" s="148" t="str">
        <f>IF('选型表'!F11="","",'选型表'!F11)</f>
        <v>辛烯-1、辛烯-2、低聚物</v>
      </c>
      <c r="G11" s="148">
        <f>IF('选型表'!G11="","",'选型表'!G11)</f>
        <v>0.651</v>
      </c>
      <c r="H11" s="148" t="str">
        <f>IF('选型表'!H11="","",'选型表'!H11)</f>
        <v>145.4</v>
      </c>
      <c r="I11" s="148">
        <f>IF('选型表'!K11="","",'选型表'!K11)</f>
        <v>0.1</v>
      </c>
      <c r="J11" s="176">
        <f>IF('选型表'!L11="","",'选型表'!L11)</f>
        <v>0.195</v>
      </c>
      <c r="K11" s="148">
        <f>IF('选型表'!J11="","",'选型表'!J11)</f>
        <v>0.379416</v>
      </c>
      <c r="L11" s="148" t="str">
        <f>IF('选型表'!I11="","",'选型表'!I11)</f>
        <v>0.17</v>
      </c>
      <c r="M11" s="148">
        <f>IF('选型表'!T11="","",'选型表'!T11)</f>
      </c>
      <c r="N11" s="148"/>
      <c r="O11" s="148"/>
      <c r="P11" s="176"/>
      <c r="Q11" s="148" t="inlineStr">
        <is>
          <t>集装</t>
        </is>
      </c>
      <c r="R11" s="163">
        <f>IF('选型表'!Y11="","",'选型表'!Y11)</f>
      </c>
      <c r="S11" s="163" t="str">
        <f>IF('选型表'!Z11="","",'选型表'!Z11)</f>
        <v>PLAN22+52</v>
      </c>
      <c r="T11" s="163" t="str">
        <f>IF('选型表'!AA11="","",'选型表'!AA11)</f>
        <v>轴承风冷；保温/伴热/保冷按工程规定</v>
      </c>
      <c r="U11" s="163"/>
      <c r="V11" s="256"/>
      <c r="W11" s="136"/>
      <c r="X11" s="136"/>
      <c r="Y11" s="136"/>
      <c r="Z11" s="136"/>
      <c r="AA11" s="136"/>
      <c r="AB11" s="136"/>
      <c r="AC11" s="138"/>
    </row>
    <row r="12" spans="1:30" s="33" customFormat="1" ht="60" customHeight="1">
      <c r="A12" s="160" t="str">
        <f>IF('选型表'!A12="","",'选型表'!A12)</f>
        <v>005</v>
      </c>
      <c r="B12" s="148" t="str">
        <f>IF('选型表'!C12="","",'选型表'!C12)</f>
        <v>3100-P-4133A/B</v>
      </c>
      <c r="C12" s="161"/>
      <c r="D12" s="162"/>
      <c r="E12" s="148">
        <f>IF('选型表'!E12="","",'选型表'!E12)</f>
        <v>2</v>
      </c>
      <c r="F12" s="148" t="str">
        <f>IF('选型表'!F12="","",'选型表'!F12)</f>
        <v>己烷、辛烯-1、辛烯-2、低聚物</v>
      </c>
      <c r="G12" s="148">
        <f>IF('选型表'!G12="","",'选型表'!G12)</f>
        <v>0.671</v>
      </c>
      <c r="H12" s="148" t="str">
        <f>IF('选型表'!H12="","",'选型表'!H12)</f>
        <v>最低40/最高60</v>
      </c>
      <c r="I12" s="148">
        <f>IF('选型表'!K12="","",'选型表'!K12)</f>
        <v>0.202</v>
      </c>
      <c r="J12" s="176">
        <f>IF('选型表'!L12="","",'选型表'!L12)</f>
        <v>0.453</v>
      </c>
      <c r="K12" s="148">
        <f>IF('选型表'!J12="","",'选型表'!J12)</f>
        <v>0.462891</v>
      </c>
      <c r="L12" s="148" t="str">
        <f>IF('选型表'!I12="","",'选型表'!I12)</f>
        <v>0.032</v>
      </c>
      <c r="M12" s="148">
        <f>IF('选型表'!T12="","",'选型表'!T12)</f>
      </c>
      <c r="N12" s="148"/>
      <c r="O12" s="148"/>
      <c r="P12" s="176"/>
      <c r="Q12" s="148" t="inlineStr">
        <is>
          <t>集装</t>
        </is>
      </c>
      <c r="R12" s="163">
        <f>IF('选型表'!Y12="","",'选型表'!Y12)</f>
      </c>
      <c r="S12" s="163" t="str">
        <f>IF('选型表'!Z12="","",'选型表'!Z12)</f>
        <v>PLAN12+52</v>
      </c>
      <c r="T12" s="163" t="str">
        <f>IF('选型表'!AA12="","",'选型表'!AA12)</f>
        <v>轴承风冷；保温/伴热/保冷按工程规定</v>
      </c>
      <c r="U12" s="163"/>
      <c r="V12" s="256"/>
      <c r="W12" s="136"/>
      <c r="X12" s="136"/>
      <c r="Y12" s="136"/>
      <c r="Z12" s="136"/>
      <c r="AA12" s="136"/>
      <c r="AB12" s="136"/>
      <c r="AC12" s="138"/>
    </row>
    <row r="13" spans="1:30" s="33" customFormat="1" ht="60" customHeight="1">
      <c r="A13" s="160" t="str">
        <f>IF('选型表'!A13="","",'选型表'!A13)</f>
        <v>006</v>
      </c>
      <c r="B13" s="148" t="str">
        <f>IF('选型表'!C13="","",'选型表'!C13)</f>
        <v>3100-P-4134</v>
      </c>
      <c r="C13" s="161"/>
      <c r="D13" s="162"/>
      <c r="E13" s="148">
        <f>IF('选型表'!E13="","",'选型表'!E13)</f>
        <v>1</v>
      </c>
      <c r="F13" s="148" t="str">
        <f>IF('选型表'!F13="","",'选型表'!F13)</f>
        <v>异辛烯、低聚物14.1%wt</v>
      </c>
      <c r="G13" s="148">
        <f>IF('选型表'!G13="","",'选型表'!G13)</f>
        <v>0.71</v>
      </c>
      <c r="H13" s="148" t="str">
        <f>IF('选型表'!H13="","",'选型表'!H13)</f>
        <v>80</v>
      </c>
      <c r="I13" s="148">
        <f>IF('选型表'!K13="","",'选型表'!K13)</f>
        <v>0.204</v>
      </c>
      <c r="J13" s="176">
        <f>IF('选型表'!L13="","",'选型表'!L13)</f>
        <v>0.83</v>
      </c>
      <c r="K13" s="148">
        <f>IF('选型表'!J13="","",'选型表'!J13)</f>
        <v>0.665211</v>
      </c>
      <c r="L13" s="148" t="str">
        <f>IF('选型表'!I13="","",'选型表'!I13)</f>
        <v>0.005</v>
      </c>
      <c r="M13" s="148">
        <f>IF('选型表'!T13="","",'选型表'!T13)</f>
      </c>
      <c r="N13" s="148"/>
      <c r="O13" s="148"/>
      <c r="P13" s="176"/>
      <c r="Q13" s="148" t="inlineStr">
        <is>
          <t>集装</t>
        </is>
      </c>
      <c r="R13" s="163">
        <f>IF('选型表'!Y13="","",'选型表'!Y13)</f>
      </c>
      <c r="S13" s="163" t="str">
        <f>IF('选型表'!Z13="","",'选型表'!Z13)</f>
        <v>PLAN12+52</v>
      </c>
      <c r="T13" s="163" t="str">
        <f>IF('选型表'!AA13="","",'选型表'!AA13)</f>
        <v>轴承风冷；保温/伴热/保冷按工程规定</v>
      </c>
      <c r="U13" s="163"/>
      <c r="V13" s="256"/>
      <c r="W13" s="136"/>
      <c r="X13" s="136"/>
      <c r="Y13" s="136"/>
      <c r="Z13" s="136"/>
      <c r="AA13" s="136"/>
      <c r="AB13" s="136"/>
      <c r="AC13" s="138"/>
    </row>
    <row r="14" spans="1:30" s="33" customFormat="1" ht="60" customHeight="1">
      <c r="A14" s="160" t="str">
        <f>IF('选型表'!A14="","",'选型表'!A14)</f>
        <v>007</v>
      </c>
      <c r="B14" s="148" t="str">
        <f>IF('选型表'!C14="","",'选型表'!C14)</f>
        <v>3100-P-8121A/B</v>
      </c>
      <c r="C14" s="161"/>
      <c r="D14" s="162"/>
      <c r="E14" s="148">
        <f>IF('选型表'!E14="","",'选型表'!E14)</f>
        <v>2</v>
      </c>
      <c r="F14" s="148" t="str">
        <f>IF('选型表'!F14="","",'选型表'!F14)</f>
        <v>蒸汽凝液</v>
      </c>
      <c r="G14" s="148">
        <f>IF('选型表'!G14="","",'选型表'!G14)</f>
        <v>0.957</v>
      </c>
      <c r="H14" s="148" t="str">
        <f>IF('选型表'!H14="","",'选型表'!H14)</f>
        <v>101</v>
      </c>
      <c r="I14" s="148">
        <f>IF('选型表'!K14="","",'选型表'!K14)</f>
        <v>0.06</v>
      </c>
      <c r="J14" s="176">
        <f>IF('选型表'!L14="","",'选型表'!L14)</f>
        <v>0.9</v>
      </c>
      <c r="K14" s="148">
        <f>IF('选型表'!J14="","",'选型表'!J14)</f>
        <v>0.287565</v>
      </c>
      <c r="L14" s="148" t="str">
        <f>IF('选型表'!I14="","",'选型表'!I14)</f>
        <v>0.11</v>
      </c>
      <c r="M14" s="148">
        <f>IF('选型表'!T14="","",'选型表'!T14)</f>
      </c>
      <c r="N14" s="148"/>
      <c r="O14" s="148"/>
      <c r="P14" s="176"/>
      <c r="Q14" s="148" t="inlineStr">
        <is>
          <t>集装</t>
        </is>
      </c>
      <c r="R14" s="163">
        <f>IF('选型表'!Y14="","",'选型表'!Y14)</f>
      </c>
      <c r="S14" s="163" t="str">
        <f>IF('选型表'!Z14="","",'选型表'!Z14)</f>
        <v>PLAN23</v>
      </c>
      <c r="T14" s="163" t="str">
        <f>IF('选型表'!AA14="","",'选型表'!AA14)</f>
        <v>轴承风冷；保温/伴热/保冷按工程规定</v>
      </c>
      <c r="U14" s="163"/>
      <c r="V14" s="256"/>
      <c r="W14" s="136"/>
      <c r="X14" s="136"/>
      <c r="Y14" s="136"/>
      <c r="Z14" s="136"/>
      <c r="AA14" s="136"/>
      <c r="AB14" s="136"/>
      <c r="AC14" s="138"/>
    </row>
    <row r="15" spans="1:30" s="33" customFormat="1" ht="60" customHeight="1">
      <c r="A15" s="160" t="str">
        <f>IF('选型表'!A15="","",'选型表'!A15)</f>
        <v>008</v>
      </c>
      <c r="B15" s="148" t="str">
        <f>IF('选型表'!C15="","",'选型表'!C15)</f>
        <v>3100-P-8151AB</v>
      </c>
      <c r="C15" s="161"/>
      <c r="D15" s="162"/>
      <c r="E15" s="148">
        <f>IF('选型表'!E15="","",'选型表'!E15)</f>
        <v>2</v>
      </c>
      <c r="F15" s="148" t="str">
        <f>IF('选型表'!F15="","",'选型表'!F15)</f>
        <v>火炬凝液</v>
      </c>
      <c r="G15" s="148" t="str">
        <f>IF('选型表'!G15="","",'选型表'!G15)</f>
        <v>0.642~1</v>
      </c>
      <c r="H15" s="148" t="str">
        <f>IF('选型表'!H15="","",'选型表'!H15)</f>
        <v>160</v>
      </c>
      <c r="I15" s="148">
        <f>IF('选型表'!K15="","",'选型表'!K15)</f>
        <v>0.15</v>
      </c>
      <c r="J15" s="176">
        <f>IF('选型表'!L15="","",'选型表'!L15)</f>
        <v>1.1</v>
      </c>
      <c r="K15" s="148">
        <f>IF('选型表'!J15="","",'选型表'!J15)</f>
      </c>
      <c r="L15" s="148">
        <f>IF('选型表'!I15="","",'选型表'!I15)</f>
      </c>
      <c r="M15" s="148">
        <f>IF('选型表'!T15="","",'选型表'!T15)</f>
      </c>
      <c r="N15" s="148"/>
      <c r="O15" s="148"/>
      <c r="P15" s="176"/>
      <c r="Q15" s="148" t="inlineStr">
        <is>
          <t>集装</t>
        </is>
      </c>
      <c r="R15" s="163">
        <f>IF('选型表'!Y15="","",'选型表'!Y15)</f>
      </c>
      <c r="S15" s="163" t="str">
        <f>IF('选型表'!Z15="","",'选型表'!Z15)</f>
        <v>PLAN23+53B</v>
      </c>
      <c r="T15" s="163" t="str">
        <f>IF('选型表'!AA15="","",'选型表'!AA15)</f>
        <v>轴承风冷；保温/伴热/保冷按工程规定</v>
      </c>
      <c r="U15" s="163"/>
      <c r="V15" s="256"/>
      <c r="W15" s="136"/>
      <c r="X15" s="136"/>
      <c r="Y15" s="136"/>
      <c r="Z15" s="136"/>
      <c r="AA15" s="136"/>
      <c r="AB15" s="136"/>
      <c r="AC15" s="138"/>
    </row>
    <row r="16" spans="1:30" s="33" customFormat="1" ht="60" customHeight="1">
      <c r="A16" s="160" t="str">
        <f>IF('选型表'!A16="","",'选型表'!A16)</f>
        <v>009</v>
      </c>
      <c r="B16" s="148" t="str">
        <f>IF('选型表'!C16="","",'选型表'!C16)</f>
        <v>3100-P-8171</v>
      </c>
      <c r="C16" s="161"/>
      <c r="D16" s="162"/>
      <c r="E16" s="148">
        <f>IF('选型表'!E16="","",'选型表'!E16)</f>
        <v>1</v>
      </c>
      <c r="F16" s="148" t="str">
        <f>IF('选型表'!F16="","",'选型表'!F16)</f>
        <v>废气冷凝液</v>
      </c>
      <c r="G16" s="148">
        <f>IF('选型表'!G16="","",'选型表'!G16)</f>
        <v>0.7</v>
      </c>
      <c r="H16" s="148" t="str">
        <f>IF('选型表'!H16="","",'选型表'!H16)</f>
        <v>-18</v>
      </c>
      <c r="I16" s="148">
        <f>IF('选型表'!K16="","",'选型表'!K16)</f>
        <v>0.01</v>
      </c>
      <c r="J16" s="176">
        <f>IF('选型表'!L16="","",'选型表'!L16)</f>
        <v>0.52</v>
      </c>
      <c r="K16" s="148">
        <f>IF('选型表'!J16="","",'选型表'!J16)</f>
      </c>
      <c r="L16" s="148" t="str">
        <f>IF('选型表'!I16="","",'选型表'!I16)</f>
        <v>0.01</v>
      </c>
      <c r="M16" s="148">
        <f>IF('选型表'!T16="","",'选型表'!T16)</f>
      </c>
      <c r="N16" s="148"/>
      <c r="O16" s="148"/>
      <c r="P16" s="176"/>
      <c r="Q16" s="148" t="inlineStr">
        <is>
          <t>集装</t>
        </is>
      </c>
      <c r="R16" s="163">
        <f>IF('选型表'!Y16="","",'选型表'!Y16)</f>
      </c>
      <c r="S16" s="163" t="str">
        <f>IF('选型表'!Z16="","",'选型表'!Z16)</f>
        <v>PLAN11+53B</v>
      </c>
      <c r="T16" s="163" t="str">
        <f>IF('选型表'!AA16="","",'选型表'!AA16)</f>
        <v>轴承风冷；保温/伴热/保冷按工程规定</v>
      </c>
      <c r="U16" s="163"/>
      <c r="V16" s="256"/>
      <c r="W16" s="136"/>
      <c r="X16" s="136"/>
      <c r="Y16" s="136"/>
      <c r="Z16" s="136"/>
      <c r="AA16" s="136"/>
      <c r="AB16" s="136"/>
      <c r="AC16" s="138"/>
    </row>
    <row r="17" spans="1:30" s="33" customFormat="1" ht="60" customHeight="1">
      <c r="A17" s="160" t="str">
        <f>IF('选型表'!A17="","",'选型表'!A17)</f>
        <v>010</v>
      </c>
      <c r="B17" s="148" t="str">
        <f>IF('选型表'!C17="","",'选型表'!C17)</f>
        <v>3100-P-3233A/B</v>
      </c>
      <c r="C17" s="161"/>
      <c r="D17" s="162"/>
      <c r="E17" s="148">
        <f>IF('选型表'!E17="","",'选型表'!E17)</f>
        <v>2</v>
      </c>
      <c r="F17" s="148" t="str">
        <f>IF('选型表'!F17="","",'选型表'!F17)</f>
        <v>低聚物、己烷、辛烯</v>
      </c>
      <c r="G17" s="148">
        <f>IF('选型表'!G17="","",'选型表'!G17)</f>
        <v>0.621</v>
      </c>
      <c r="H17" s="148" t="str">
        <f>IF('选型表'!H17="","",'选型表'!H17)</f>
        <v>119.4</v>
      </c>
      <c r="I17" s="148">
        <f>IF('选型表'!K17="","",'选型表'!K17)</f>
        <v>0.09</v>
      </c>
      <c r="J17" s="176">
        <f>IF('选型表'!L17="","",'选型表'!L17)</f>
        <v>0.281</v>
      </c>
      <c r="K17" s="148">
        <f>IF('选型表'!J17="","",'选型表'!J17)</f>
        <v>0.305153</v>
      </c>
      <c r="L17" s="148" t="str">
        <f>IF('选型表'!I17="","",'选型表'!I17)</f>
        <v>0.155</v>
      </c>
      <c r="M17" s="148">
        <f>IF('选型表'!T17="","",'选型表'!T17)</f>
      </c>
      <c r="N17" s="148"/>
      <c r="O17" s="148"/>
      <c r="P17" s="176"/>
      <c r="Q17" s="148" t="inlineStr">
        <is>
          <t>集装</t>
        </is>
      </c>
      <c r="R17" s="163">
        <f>IF('选型表'!Y17="","",'选型表'!Y17)</f>
      </c>
      <c r="S17" s="163" t="str">
        <f>IF('选型表'!Z17="","",'选型表'!Z17)</f>
        <v>PLAN22+52</v>
      </c>
      <c r="T17" s="163" t="str">
        <f>IF('选型表'!AA17="","",'选型表'!AA17)</f>
        <v>轴承风冷；保温/伴热/保冷按工程规定</v>
      </c>
      <c r="U17" s="163"/>
      <c r="V17" s="256"/>
      <c r="W17" s="136"/>
      <c r="X17" s="136"/>
      <c r="Y17" s="136"/>
      <c r="Z17" s="136"/>
      <c r="AA17" s="136"/>
      <c r="AB17" s="136"/>
      <c r="AC17" s="138"/>
    </row>
    <row r="18" spans="1:30" s="33" customFormat="1" ht="60" customHeight="1">
      <c r="A18" s="160" t="str">
        <f>IF('选型表'!A18="","",'选型表'!A18)</f>
        <v>011</v>
      </c>
      <c r="B18" s="148" t="str">
        <f>IF('选型表'!C18="","",'选型表'!C18)</f>
        <v>3100-P-3243A/B</v>
      </c>
      <c r="C18" s="161"/>
      <c r="D18" s="162"/>
      <c r="E18" s="148">
        <f>IF('选型表'!E18="","",'选型表'!E18)</f>
        <v>2</v>
      </c>
      <c r="F18" s="148" t="str">
        <f>IF('选型表'!F18="","",'选型表'!F18)</f>
        <v>工况1：己烷、辛烯、微量聚合物
工况2：己烷、丁烯(微量)</v>
      </c>
      <c r="G18" s="148" t="str">
        <f>IF('选型表'!G18="","",'选型表'!G18)</f>
        <v>工况1：0.60897
工况2：0.59224</v>
      </c>
      <c r="H18" s="148" t="str">
        <f>IF('选型表'!H18="","",'选型表'!H18)</f>
        <v>工况1：101.5
工况2：89.9</v>
      </c>
      <c r="I18" s="148" t="str">
        <f>IF('选型表'!K18="","",'选型表'!K18)</f>
        <v>工况1：0.17
工况2：0.17</v>
      </c>
      <c r="J18" s="176" t="str">
        <f>IF('选型表'!L18="","",'选型表'!L18)</f>
        <v>工况1：0.38
工况2：0.52</v>
      </c>
      <c r="K18" s="148" t="str">
        <f>IF('选型表'!J18="","",'选型表'!J18)</f>
        <v>工况1：0.312002
工况2：0.299878</v>
      </c>
      <c r="L18" s="148" t="str">
        <f>IF('选型表'!I18="","",'选型表'!I18)</f>
        <v>工况1：0.2
工况2：0.2</v>
      </c>
      <c r="M18" s="148">
        <f>IF('选型表'!T18="","",'选型表'!T18)</f>
      </c>
      <c r="N18" s="148"/>
      <c r="O18" s="148"/>
      <c r="P18" s="176"/>
      <c r="Q18" s="148" t="inlineStr">
        <is>
          <t>集装</t>
        </is>
      </c>
      <c r="R18" s="163">
        <f>IF('选型表'!Y18="","",'选型表'!Y18)</f>
      </c>
      <c r="S18" s="163" t="str">
        <f>IF('选型表'!Z18="","",'选型表'!Z18)</f>
        <v>工况1：PLAN22+52
工况2：PLAN22+52</v>
      </c>
      <c r="T18" s="163" t="str">
        <f>IF('选型表'!AA18="","",'选型表'!AA18)</f>
        <v>工况1：轴承风冷；保温/伴热/保冷按工程规定
工况2：轴承风冷；保温/伴热/保冷按工程规定</v>
      </c>
      <c r="U18" s="163"/>
      <c r="V18" s="256"/>
      <c r="W18" s="136"/>
      <c r="X18" s="136"/>
      <c r="Y18" s="136"/>
      <c r="Z18" s="136"/>
      <c r="AA18" s="136"/>
      <c r="AB18" s="136"/>
      <c r="AC18" s="138"/>
    </row>
    <row r="19" spans="1:30" s="33" customFormat="1" ht="60" customHeight="1">
      <c r="A19" s="160" t="str">
        <f>IF('选型表'!A19="","",'选型表'!A19)</f>
        <v>012</v>
      </c>
      <c r="B19" s="148" t="str">
        <f>IF('选型表'!C19="","",'选型表'!C19)</f>
        <v>3100-P-4212A/B</v>
      </c>
      <c r="C19" s="161"/>
      <c r="D19" s="162"/>
      <c r="E19" s="148">
        <f>IF('选型表'!E19="","",'选型表'!E19)</f>
        <v>2</v>
      </c>
      <c r="F19" s="148" t="str">
        <f>IF('选型表'!F19="","",'选型表'!F19)</f>
        <v>辛烯-1、异辛烯、低聚物</v>
      </c>
      <c r="G19" s="148">
        <f>IF('选型表'!G19="","",'选型表'!G19)</f>
        <v>0.61</v>
      </c>
      <c r="H19" s="148" t="str">
        <f>IF('选型表'!H19="","",'选型表'!H19)</f>
        <v>141.8</v>
      </c>
      <c r="I19" s="148">
        <f>IF('选型表'!K19="","",'选型表'!K19)</f>
        <v>0.098</v>
      </c>
      <c r="J19" s="176">
        <f>IF('选型表'!L19="","",'选型表'!L19)</f>
        <v>0.473</v>
      </c>
      <c r="K19" s="148">
        <f>IF('选型表'!J19="","",'选型表'!J19)</f>
        <v>0.236885</v>
      </c>
      <c r="L19" s="148" t="str">
        <f>IF('选型表'!I19="","",'选型表'!I19)</f>
        <v>0.17</v>
      </c>
      <c r="M19" s="148">
        <f>IF('选型表'!T19="","",'选型表'!T19)</f>
      </c>
      <c r="N19" s="148"/>
      <c r="O19" s="148"/>
      <c r="P19" s="176"/>
      <c r="Q19" s="148" t="inlineStr">
        <is>
          <t>集装</t>
        </is>
      </c>
      <c r="R19" s="163">
        <f>IF('选型表'!Y19="","",'选型表'!Y19)</f>
      </c>
      <c r="S19" s="163" t="str">
        <f>IF('选型表'!Z19="","",'选型表'!Z19)</f>
        <v>PLAN22+52</v>
      </c>
      <c r="T19" s="163" t="str">
        <f>IF('选型表'!AA19="","",'选型表'!AA19)</f>
        <v>轴承风冷；保温/伴热/保冷按工程规定</v>
      </c>
      <c r="U19" s="163"/>
      <c r="V19" s="256"/>
      <c r="W19" s="136"/>
      <c r="X19" s="136"/>
      <c r="Y19" s="136"/>
      <c r="Z19" s="136"/>
      <c r="AA19" s="136"/>
      <c r="AB19" s="136"/>
      <c r="AC19" s="138"/>
    </row>
    <row r="20" spans="1:30" s="33" customFormat="1" ht="60" customHeight="1">
      <c r="A20" s="160" t="str">
        <f>IF('选型表'!A20="","",'选型表'!A20)</f>
        <v>013</v>
      </c>
      <c r="B20" s="148" t="str">
        <f>IF('选型表'!C20="","",'选型表'!C20)</f>
        <v>3100-P-4213A/B</v>
      </c>
      <c r="C20" s="161"/>
      <c r="D20" s="162"/>
      <c r="E20" s="148">
        <f>IF('选型表'!E20="","",'选型表'!E20)</f>
        <v>2</v>
      </c>
      <c r="F20" s="148" t="str">
        <f>IF('选型表'!F20="","",'选型表'!F20)</f>
        <v>低聚物、己烷</v>
      </c>
      <c r="G20" s="148">
        <f>IF('选型表'!G20="","",'选型表'!G20)</f>
        <v>0.815</v>
      </c>
      <c r="H20" s="148" t="str">
        <f>IF('选型表'!H20="","",'选型表'!H20)</f>
        <v>110.8</v>
      </c>
      <c r="I20" s="148">
        <f>IF('选型表'!K20="","",'选型表'!K20)</f>
        <v>0.261</v>
      </c>
      <c r="J20" s="176">
        <f>IF('选型表'!L20="","",'选型表'!L20)</f>
        <v>0.5</v>
      </c>
      <c r="K20" s="148">
        <f>IF('选型表'!J20="","",'选型表'!J20)</f>
        <v>1.277178</v>
      </c>
      <c r="L20" s="148" t="str">
        <f>IF('选型表'!I20="","",'选型表'!I20)</f>
        <v>0.3</v>
      </c>
      <c r="M20" s="148">
        <f>IF('选型表'!T20="","",'选型表'!T20)</f>
      </c>
      <c r="N20" s="148"/>
      <c r="O20" s="148"/>
      <c r="P20" s="176"/>
      <c r="Q20" s="148" t="inlineStr">
        <is>
          <t>集装</t>
        </is>
      </c>
      <c r="R20" s="163">
        <f>IF('选型表'!Y20="","",'选型表'!Y20)</f>
      </c>
      <c r="S20" s="163" t="str">
        <f>IF('选型表'!Z20="","",'选型表'!Z20)</f>
        <v>PLAN22+52</v>
      </c>
      <c r="T20" s="163" t="str">
        <f>IF('选型表'!AA20="","",'选型表'!AA20)</f>
        <v>轴承风冷；保温/伴热/保冷按工程规定</v>
      </c>
      <c r="U20" s="163"/>
      <c r="V20" s="256"/>
      <c r="W20" s="136"/>
      <c r="X20" s="136"/>
      <c r="Y20" s="136"/>
      <c r="Z20" s="136"/>
      <c r="AA20" s="136"/>
      <c r="AB20" s="136"/>
      <c r="AC20" s="138"/>
    </row>
    <row r="21" spans="1:30" s="33" customFormat="1" ht="60" customHeight="1">
      <c r="A21" s="160" t="str">
        <f>IF('选型表'!A21="","",'选型表'!A21)</f>
        <v>014</v>
      </c>
      <c r="B21" s="148" t="str">
        <f>IF('选型表'!C21="","",'选型表'!C21)</f>
        <v>3100-P-4223A/B</v>
      </c>
      <c r="C21" s="161"/>
      <c r="D21" s="162"/>
      <c r="E21" s="148">
        <f>IF('选型表'!E21="","",'选型表'!E21)</f>
        <v>2</v>
      </c>
      <c r="F21" s="148" t="str">
        <f>IF('选型表'!F21="","",'选型表'!F21)</f>
        <v>辛烯-1、辛烯-2、低聚物</v>
      </c>
      <c r="G21" s="148">
        <f>IF('选型表'!G21="","",'选型表'!G21)</f>
        <v>0.651</v>
      </c>
      <c r="H21" s="148" t="str">
        <f>IF('选型表'!H21="","",'选型表'!H21)</f>
        <v>145.4</v>
      </c>
      <c r="I21" s="148">
        <f>IF('选型表'!K21="","",'选型表'!K21)</f>
        <v>0.1</v>
      </c>
      <c r="J21" s="176">
        <f>IF('选型表'!L21="","",'选型表'!L21)</f>
        <v>0.195</v>
      </c>
      <c r="K21" s="148">
        <f>IF('选型表'!J21="","",'选型表'!J21)</f>
        <v>0.379416</v>
      </c>
      <c r="L21" s="148" t="str">
        <f>IF('选型表'!I21="","",'选型表'!I21)</f>
        <v>0.17</v>
      </c>
      <c r="M21" s="148">
        <f>IF('选型表'!T21="","",'选型表'!T21)</f>
      </c>
      <c r="N21" s="148"/>
      <c r="O21" s="148"/>
      <c r="P21" s="176"/>
      <c r="Q21" s="148" t="inlineStr">
        <is>
          <t>集装</t>
        </is>
      </c>
      <c r="R21" s="163">
        <f>IF('选型表'!Y21="","",'选型表'!Y21)</f>
      </c>
      <c r="S21" s="163" t="str">
        <f>IF('选型表'!Z21="","",'选型表'!Z21)</f>
        <v>PLAN22+52</v>
      </c>
      <c r="T21" s="163" t="str">
        <f>IF('选型表'!AA21="","",'选型表'!AA21)</f>
        <v>轴承风冷；保温/伴热/保冷按工程规定</v>
      </c>
      <c r="U21" s="163"/>
      <c r="V21" s="256"/>
      <c r="W21" s="136"/>
      <c r="X21" s="136"/>
      <c r="Y21" s="136"/>
      <c r="Z21" s="136"/>
      <c r="AA21" s="136"/>
      <c r="AB21" s="136"/>
      <c r="AC21" s="138"/>
    </row>
    <row r="22" spans="1:30" s="33" customFormat="1" ht="60" customHeight="1">
      <c r="A22" s="160" t="str">
        <f>IF('选型表'!A22="","",'选型表'!A22)</f>
        <v>015</v>
      </c>
      <c r="B22" s="148" t="str">
        <f>IF('选型表'!C22="","",'选型表'!C22)</f>
        <v>3100-P-4233A/B</v>
      </c>
      <c r="C22" s="161"/>
      <c r="D22" s="162"/>
      <c r="E22" s="148">
        <f>IF('选型表'!E22="","",'选型表'!E22)</f>
        <v>2</v>
      </c>
      <c r="F22" s="148" t="str">
        <f>IF('选型表'!F22="","",'选型表'!F22)</f>
        <v>工况1：己烷、辛烯-1、辛烯-2、低聚物
工况2：己烷、低聚物</v>
      </c>
      <c r="G22" s="148" t="str">
        <f>IF('选型表'!G22="","",'选型表'!G22)</f>
        <v>工况1：0.671
工况2：0.597</v>
      </c>
      <c r="H22" s="148" t="str">
        <f>IF('选型表'!H22="","",'选型表'!H22)</f>
        <v>工况1：最低40/最高60
工况2：最低40/最高60</v>
      </c>
      <c r="I22" s="148" t="str">
        <f>IF('选型表'!K22="","",'选型表'!K22)</f>
        <v>工况1：0.202
工况2：0.2</v>
      </c>
      <c r="J22" s="176" t="str">
        <f>IF('选型表'!L22="","",'选型表'!L22)</f>
        <v>工况1：0.453
工况2：0.551</v>
      </c>
      <c r="K22" s="148" t="str">
        <f>IF('选型表'!J22="","",'选型表'!J22)</f>
        <v>工况1：0.462891
工况2：0.312395</v>
      </c>
      <c r="L22" s="148" t="str">
        <f>IF('选型表'!I22="","",'选型表'!I22)</f>
        <v>工况1：0.032
工况2：0.032</v>
      </c>
      <c r="M22" s="148">
        <f>IF('选型表'!T22="","",'选型表'!T22)</f>
      </c>
      <c r="N22" s="148"/>
      <c r="O22" s="148"/>
      <c r="P22" s="176"/>
      <c r="Q22" s="148" t="inlineStr">
        <is>
          <t>集装</t>
        </is>
      </c>
      <c r="R22" s="163">
        <f>IF('选型表'!Y22="","",'选型表'!Y22)</f>
      </c>
      <c r="S22" s="163" t="str">
        <f>IF('选型表'!Z22="","",'选型表'!Z22)</f>
        <v>工况1：PLAN12+52
工况2：PLAN12+52</v>
      </c>
      <c r="T22" s="163" t="str">
        <f>IF('选型表'!AA22="","",'选型表'!AA22)</f>
        <v>工况1：轴承风冷；保温/伴热/保冷按工程规定
工况2：轴承风冷；保温/伴热/保冷按工程规定</v>
      </c>
      <c r="U22" s="163"/>
      <c r="V22" s="256"/>
      <c r="W22" s="136"/>
      <c r="X22" s="136"/>
      <c r="Y22" s="136"/>
      <c r="Z22" s="136"/>
      <c r="AA22" s="136"/>
      <c r="AB22" s="136"/>
      <c r="AC22" s="138"/>
    </row>
    <row r="23" spans="1:30" s="33" customFormat="1" ht="60" customHeight="1">
      <c r="A23" s="160" t="str">
        <f>IF('选型表'!A23="","",'选型表'!A23)</f>
        <v>016</v>
      </c>
      <c r="B23" s="148" t="str">
        <f>IF('选型表'!C23="","",'选型表'!C23)</f>
        <v>3100-P-4234</v>
      </c>
      <c r="C23" s="161"/>
      <c r="D23" s="162"/>
      <c r="E23" s="148">
        <f>IF('选型表'!E23="","",'选型表'!E23)</f>
        <v>1</v>
      </c>
      <c r="F23" s="148" t="str">
        <f>IF('选型表'!F23="","",'选型表'!F23)</f>
        <v>工况1：异辛烯、低聚物
工况2：低聚物</v>
      </c>
      <c r="G23" s="148" t="str">
        <f>IF('选型表'!G23="","",'选型表'!G23)</f>
        <v>工况1：0.71
工况2：0.841</v>
      </c>
      <c r="H23" s="148" t="str">
        <f>IF('选型表'!H23="","",'选型表'!H23)</f>
        <v>工况1：80
工况2：80</v>
      </c>
      <c r="I23" s="148" t="str">
        <f>IF('选型表'!K23="","",'选型表'!K23)</f>
        <v>工况1：0.204
工况2：0.207</v>
      </c>
      <c r="J23" s="176" t="str">
        <f>IF('选型表'!L23="","",'选型表'!L23)</f>
        <v>工况1：0.83
工况2：0.949</v>
      </c>
      <c r="K23" s="148" t="str">
        <f>IF('选型表'!J23="","",'选型表'!J23)</f>
        <v>工况1：0.665211
工况2：2.142925</v>
      </c>
      <c r="L23" s="148" t="str">
        <f>IF('选型表'!I23="","",'选型表'!I23)</f>
        <v>工况1：0.005
工况2：0.005</v>
      </c>
      <c r="M23" s="148">
        <f>IF('选型表'!T23="","",'选型表'!T23)</f>
      </c>
      <c r="N23" s="148"/>
      <c r="O23" s="148"/>
      <c r="P23" s="176"/>
      <c r="Q23" s="148" t="inlineStr">
        <is>
          <t>集装</t>
        </is>
      </c>
      <c r="R23" s="163">
        <f>IF('选型表'!Y23="","",'选型表'!Y23)</f>
      </c>
      <c r="S23" s="163" t="str">
        <f>IF('选型表'!Z23="","",'选型表'!Z23)</f>
        <v>工况1：PLAN12+52
工况2：PLAN12+52</v>
      </c>
      <c r="T23" s="163" t="str">
        <f>IF('选型表'!AA23="","",'选型表'!AA23)</f>
        <v>工况1：轴承风冷；保温/伴热/保冷按工程规定
工况2：轴承风冷；保温/伴热/保冷按工程规定</v>
      </c>
      <c r="U23" s="163"/>
      <c r="V23" s="256"/>
      <c r="W23" s="136"/>
      <c r="X23" s="136"/>
      <c r="Y23" s="136"/>
      <c r="Z23" s="136"/>
      <c r="AA23" s="136"/>
      <c r="AB23" s="136"/>
      <c r="AC23" s="138"/>
    </row>
    <row r="24" spans="1:30" s="33" customFormat="1" ht="60" customHeight="1">
      <c r="A24" s="160" t="str">
        <f>IF('选型表'!A24="","",'选型表'!A24)</f>
        <v>017</v>
      </c>
      <c r="B24" s="148" t="str">
        <f>IF('选型表'!C24="","",'选型表'!C24)</f>
        <v>3100-P-8221A/B</v>
      </c>
      <c r="C24" s="161"/>
      <c r="D24" s="162"/>
      <c r="E24" s="148">
        <f>IF('选型表'!E24="","",'选型表'!E24)</f>
        <v>2</v>
      </c>
      <c r="F24" s="148" t="str">
        <f>IF('选型表'!F24="","",'选型表'!F24)</f>
        <v>蒸汽凝液</v>
      </c>
      <c r="G24" s="148">
        <f>IF('选型表'!G24="","",'选型表'!G24)</f>
        <v>0.957</v>
      </c>
      <c r="H24" s="148" t="str">
        <f>IF('选型表'!H24="","",'选型表'!H24)</f>
        <v>101</v>
      </c>
      <c r="I24" s="148">
        <f>IF('选型表'!K24="","",'选型表'!K24)</f>
        <v>0.06</v>
      </c>
      <c r="J24" s="176">
        <f>IF('选型表'!L24="","",'选型表'!L24)</f>
        <v>0.9</v>
      </c>
      <c r="K24" s="148">
        <f>IF('选型表'!J24="","",'选型表'!J24)</f>
        <v>0.287565</v>
      </c>
      <c r="L24" s="148" t="str">
        <f>IF('选型表'!I24="","",'选型表'!I24)</f>
        <v>0.11</v>
      </c>
      <c r="M24" s="148">
        <f>IF('选型表'!T24="","",'选型表'!T24)</f>
      </c>
      <c r="N24" s="148"/>
      <c r="O24" s="148"/>
      <c r="P24" s="176"/>
      <c r="Q24" s="148" t="inlineStr">
        <is>
          <t>集装</t>
        </is>
      </c>
      <c r="R24" s="163">
        <f>IF('选型表'!Y24="","",'选型表'!Y24)</f>
      </c>
      <c r="S24" s="163" t="str">
        <f>IF('选型表'!Z24="","",'选型表'!Z24)</f>
        <v>PLAN23</v>
      </c>
      <c r="T24" s="163" t="str">
        <f>IF('选型表'!AA24="","",'选型表'!AA24)</f>
        <v>轴承风冷；保温/伴热/保冷按工程规定</v>
      </c>
      <c r="U24" s="163"/>
      <c r="V24" s="256"/>
      <c r="W24" s="136"/>
      <c r="X24" s="136"/>
      <c r="Y24" s="136"/>
      <c r="Z24" s="136"/>
      <c r="AA24" s="136"/>
      <c r="AB24" s="136"/>
      <c r="AC24" s="138"/>
    </row>
    <row r="25" spans="1:30" s="33" customFormat="1" ht="60" customHeight="1">
      <c r="A25" s="160" t="str">
        <f>IF('选型表'!A25="","",'选型表'!A25)</f>
        <v>018</v>
      </c>
      <c r="B25" s="148" t="str">
        <f>IF('选型表'!C25="","",'选型表'!C25)</f>
        <v>3100-P-8301A/B</v>
      </c>
      <c r="C25" s="161"/>
      <c r="D25" s="162"/>
      <c r="E25" s="148">
        <f>IF('选型表'!E25="","",'选型表'!E25)</f>
        <v>2</v>
      </c>
      <c r="F25" s="148" t="str">
        <f>IF('选型表'!F25="","",'选型表'!F25)</f>
        <v>乙二醇溶液</v>
      </c>
      <c r="G25" s="148">
        <f>IF('选型表'!G25="","",'选型表'!G25)</f>
        <v>1.07379</v>
      </c>
      <c r="H25" s="148" t="str">
        <f>IF('选型表'!H25="","",'选型表'!H25)</f>
        <v>-20</v>
      </c>
      <c r="I25" s="148">
        <f>IF('选型表'!K25="","",'选型表'!K25)</f>
        <v>0.02</v>
      </c>
      <c r="J25" s="176">
        <f>IF('选型表'!L25="","",'选型表'!L25)</f>
        <v>0.85</v>
      </c>
      <c r="K25" s="148">
        <f>IF('选型表'!J25="","",'选型表'!J25)</f>
        <v>11.370938</v>
      </c>
      <c r="L25" s="148" t="str">
        <f>IF('选型表'!I25="","",'选型表'!I25)</f>
        <v>0.002</v>
      </c>
      <c r="M25" s="148">
        <f>IF('选型表'!T25="","",'选型表'!T25)</f>
      </c>
      <c r="N25" s="148"/>
      <c r="O25" s="148"/>
      <c r="P25" s="176"/>
      <c r="Q25" s="148" t="inlineStr">
        <is>
          <t>集装</t>
        </is>
      </c>
      <c r="R25" s="163">
        <f>IF('选型表'!Y25="","",'选型表'!Y25)</f>
      </c>
      <c r="S25" s="163" t="str">
        <f>IF('选型表'!Z25="","",'选型表'!Z25)</f>
        <v>PLAN11</v>
      </c>
      <c r="T25" s="163" t="str">
        <f>IF('选型表'!AA25="","",'选型表'!AA25)</f>
        <v>轴承风冷；保温/伴热/保冷按工程规定</v>
      </c>
      <c r="U25" s="163"/>
      <c r="V25" s="256"/>
      <c r="W25" s="136"/>
      <c r="X25" s="136"/>
      <c r="Y25" s="136"/>
      <c r="Z25" s="136"/>
      <c r="AA25" s="136"/>
      <c r="AB25" s="136"/>
      <c r="AC25" s="138"/>
    </row>
    <row r="26" spans="1:30" s="33" customFormat="1" ht="60" customHeight="1">
      <c r="A26" s="160" t="str">
        <f>IF('选型表'!A26="","",'选型表'!A26)</f>
        <v>019</v>
      </c>
      <c r="B26" s="148" t="str">
        <f>IF('选型表'!C26="","",'选型表'!C26)</f>
        <v>3100-P-8302A/B</v>
      </c>
      <c r="C26" s="161"/>
      <c r="D26" s="162"/>
      <c r="E26" s="148">
        <f>IF('选型表'!E26="","",'选型表'!E26)</f>
        <v>2</v>
      </c>
      <c r="F26" s="148" t="str">
        <f>IF('选型表'!F26="","",'选型表'!F26)</f>
        <v>工况1：乙二醇溶液
工况2：乙二醇溶液</v>
      </c>
      <c r="G26" s="148" t="str">
        <f>IF('选型表'!G26="","",'选型表'!G26)</f>
        <v>工况1：1.0739
工况2：1.0739</v>
      </c>
      <c r="H26" s="148" t="str">
        <f>IF('选型表'!H26="","",'选型表'!H26)</f>
        <v>工况1：-20
工况2：-20</v>
      </c>
      <c r="I26" s="148" t="str">
        <f>IF('选型表'!K26="","",'选型表'!K26)</f>
        <v>工况1：0.02
工况2：0.02</v>
      </c>
      <c r="J26" s="176" t="str">
        <f>IF('选型表'!L26="","",'选型表'!L26)</f>
        <v>工况1：0.85
工况2：0.85</v>
      </c>
      <c r="K26" s="148" t="str">
        <f>IF('选型表'!J26="","",'选型表'!J26)</f>
        <v>工况1：11.369774
工况2：11.369774</v>
      </c>
      <c r="L26" s="148" t="str">
        <f>IF('选型表'!I26="","",'选型表'!I26)</f>
        <v>工况1：0.002
工况2：0.002</v>
      </c>
      <c r="M26" s="148">
        <f>IF('选型表'!T26="","",'选型表'!T26)</f>
      </c>
      <c r="N26" s="148"/>
      <c r="O26" s="148"/>
      <c r="P26" s="176"/>
      <c r="Q26" s="148" t="inlineStr">
        <is>
          <t>集装</t>
        </is>
      </c>
      <c r="R26" s="163">
        <f>IF('选型表'!Y26="","",'选型表'!Y26)</f>
      </c>
      <c r="S26" s="163" t="str">
        <f>IF('选型表'!Z26="","",'选型表'!Z26)</f>
        <v>工况1：PLAN11
工况2：PLAN11</v>
      </c>
      <c r="T26" s="163" t="str">
        <f>IF('选型表'!AA26="","",'选型表'!AA26)</f>
        <v>工况1：轴承风冷；保温/伴热/保冷按工程规定
工况2：轴承风冷；保温/伴热/保冷按工程规定</v>
      </c>
      <c r="U26" s="163"/>
      <c r="V26" s="256"/>
      <c r="W26" s="136"/>
      <c r="X26" s="136"/>
      <c r="Y26" s="136"/>
      <c r="Z26" s="136"/>
      <c r="AA26" s="136"/>
      <c r="AB26" s="136"/>
      <c r="AC26" s="138"/>
    </row>
    <row r="27" spans="1:30" s="33" customFormat="1" ht="60" customHeight="1">
      <c r="A27" s="160" t="str">
        <f>IF('选型表'!A27="","",'选型表'!A27)</f>
        <v>020</v>
      </c>
      <c r="B27" s="148" t="str">
        <f>IF('选型表'!C27="","",'选型表'!C27)</f>
        <v>3100-P-8303A/B/C</v>
      </c>
      <c r="C27" s="161"/>
      <c r="D27" s="162"/>
      <c r="E27" s="148">
        <f>IF('选型表'!E27="","",'选型表'!E27)</f>
        <v>3</v>
      </c>
      <c r="F27" s="148" t="str">
        <f>IF('选型表'!F27="","",'选型表'!F27)</f>
        <v>冷水</v>
      </c>
      <c r="G27" s="148">
        <f>IF('选型表'!G27="","",'选型表'!G27)</f>
        <v>0.998</v>
      </c>
      <c r="H27" s="148" t="str">
        <f>IF('选型表'!H27="","",'选型表'!H27)</f>
        <v>12</v>
      </c>
      <c r="I27" s="148">
        <f>IF('选型表'!K27="","",'选型表'!K27)</f>
        <v>0.02</v>
      </c>
      <c r="J27" s="176">
        <f>IF('选型表'!L27="","",'选型表'!L27)</f>
        <v>0.83</v>
      </c>
      <c r="K27" s="148">
        <f>IF('选型表'!J27="","",'选型表'!J27)</f>
        <v>1.232465</v>
      </c>
      <c r="L27" s="148" t="str">
        <f>IF('选型表'!I27="","",'选型表'!I27)</f>
        <v>0.00489</v>
      </c>
      <c r="M27" s="148">
        <f>IF('选型表'!T27="","",'选型表'!T27)</f>
      </c>
      <c r="N27" s="148"/>
      <c r="O27" s="148"/>
      <c r="P27" s="176"/>
      <c r="Q27" s="148" t="inlineStr">
        <is>
          <t>集装</t>
        </is>
      </c>
      <c r="R27" s="163">
        <f>IF('选型表'!Y27="","",'选型表'!Y27)</f>
      </c>
      <c r="S27" s="163" t="str">
        <f>IF('选型表'!Z27="","",'选型表'!Z27)</f>
        <v>PLAN11</v>
      </c>
      <c r="T27" s="163" t="str">
        <f>IF('选型表'!AA27="","",'选型表'!AA27)</f>
        <v>轴承风冷；保温/伴热/保冷按工程规定</v>
      </c>
      <c r="U27" s="163"/>
      <c r="V27" s="256"/>
      <c r="W27" s="136"/>
      <c r="X27" s="136"/>
      <c r="Y27" s="136"/>
      <c r="Z27" s="136"/>
      <c r="AA27" s="136"/>
      <c r="AB27" s="136"/>
      <c r="AC27" s="138"/>
    </row>
    <row r="28" spans="1:30" ht="23.1" customHeight="1">
      <c r="A28" s="164"/>
      <c r="B28" s="165"/>
      <c r="C28" s="166"/>
      <c r="D28" s="167" t="s">
        <v>153</v>
      </c>
      <c r="E28" s="168">
        <f>SUM(E8:E27)</f>
        <v>38</v>
      </c>
      <c r="F28" s="149" t="s">
        <v>181</v>
      </c>
      <c r="G28" s="149"/>
      <c r="H28" s="708"/>
      <c r="I28" s="708"/>
      <c r="J28" s="150"/>
      <c r="K28" s="708"/>
      <c r="L28" s="708"/>
      <c r="M28" s="151"/>
      <c r="N28" s="149"/>
      <c r="O28" s="152"/>
      <c r="P28" s="153"/>
      <c r="Q28" s="153"/>
      <c r="R28" s="153"/>
      <c r="S28" s="153"/>
      <c r="T28" s="153"/>
      <c r="U28" s="153"/>
      <c r="V28" s="153"/>
      <c r="W28" s="153"/>
      <c r="X28" s="153"/>
      <c r="Y28" s="153"/>
      <c r="Z28" s="153"/>
      <c r="AA28" s="168"/>
      <c r="AB28" s="153"/>
      <c r="AC28" s="169"/>
    </row>
    <row r="29" spans="1:30" s="30" customFormat="1" ht="23.1" customHeight="1">
      <c r="A29" s="729"/>
      <c r="B29" s="730"/>
      <c r="C29" s="730"/>
      <c r="D29" s="730"/>
      <c r="E29" s="730"/>
      <c r="F29" s="730"/>
      <c r="G29" s="730"/>
      <c r="H29" s="730"/>
      <c r="I29" s="730"/>
      <c r="J29" s="730"/>
      <c r="K29" s="730"/>
      <c r="L29" s="730"/>
      <c r="M29" s="730"/>
      <c r="N29" s="730"/>
      <c r="O29" s="730"/>
      <c r="P29" s="730"/>
      <c r="Q29" s="730"/>
      <c r="R29" s="730"/>
      <c r="S29" s="730"/>
      <c r="T29" s="730"/>
      <c r="U29" s="730"/>
      <c r="V29" s="730"/>
      <c r="W29" s="730"/>
      <c r="X29" s="730"/>
      <c r="Y29" s="730"/>
      <c r="Z29" s="730"/>
      <c r="AA29" s="730"/>
      <c r="AB29" s="730"/>
      <c r="AC29" s="731"/>
    </row>
    <row r="30" spans="1:30" s="30" customFormat="1" ht="174.00" customHeight="1">
      <c r="A30" s="732" t="s">
        <v>154</v>
      </c>
      <c r="B30" s="733"/>
      <c r="C30" s="733"/>
      <c r="D30" s="733"/>
      <c r="E30" s="733"/>
      <c r="F30" s="733"/>
      <c r="G30" s="733"/>
      <c r="H30" s="733"/>
      <c r="I30" s="733"/>
      <c r="J30" s="734" t="s">
        <v>184</v>
      </c>
      <c r="K30" s="733"/>
      <c r="L30" s="733"/>
      <c r="M30" s="733"/>
      <c r="N30" s="733"/>
      <c r="O30" s="925" t="inlineStr">
        <is>
          <t xml:space="preserve">其它约定事项：
1、机械密封结构满足API682要求：机械密封满足API 682
2、机械密封使用寿命：机械密封连续运行寿命≥25000h
3、机械密封结构要求：采用集装式；易燃易爆、毒性、高/低温或高污染介质采用双端面等更高安全结构，主密封失效时副密封安全运行≥24h；介质温度＞176℃时采用高温金属波纹管密封
4、机械密封材料要求：A未统一指定机械密封本体材料；密封冲洗系统阀门、冷却器、管道及管件采用304SS，冷却水系统采用碳钢
5、供货要求：供货范围包含机械密封及其冲洗/冷却系统和供货范围内管路、管件、支撑
6、资料要求：提供密封装配/剖面及安装图、材料与检验试验报告、合格证和安装操作维修资料；A未规定固定份数，待买方/内部确认</t>
        </is>
      </c>
      <c r="P30" s="710"/>
      <c r="Q30" s="710"/>
      <c r="R30" s="710"/>
      <c r="S30" s="710"/>
      <c r="T30" s="710"/>
      <c r="U30" s="710"/>
      <c r="V30" s="710"/>
      <c r="W30" s="710"/>
      <c r="X30" s="710"/>
      <c r="Y30" s="710"/>
      <c r="Z30" s="710"/>
      <c r="AA30" s="710"/>
      <c r="AB30" s="710"/>
      <c r="AC30" s="711"/>
    </row>
    <row r="31" spans="1:30" s="30" customFormat="1" ht="72" customHeight="1">
      <c r="A31" s="726" t="s">
        <v>156</v>
      </c>
      <c r="B31" s="727"/>
      <c r="C31" s="727"/>
      <c r="D31" s="727"/>
      <c r="E31" s="727"/>
      <c r="F31" s="727"/>
      <c r="G31" s="727"/>
      <c r="H31" s="727"/>
      <c r="I31" s="727"/>
      <c r="J31" s="728" t="s">
        <v>186</v>
      </c>
      <c r="K31" s="727"/>
      <c r="L31" s="727"/>
      <c r="M31" s="727"/>
      <c r="N31" s="727"/>
      <c r="O31" s="712"/>
      <c r="P31" s="713"/>
      <c r="Q31" s="713"/>
      <c r="R31" s="713"/>
      <c r="S31" s="713"/>
      <c r="T31" s="713"/>
      <c r="U31" s="713"/>
      <c r="V31" s="713"/>
      <c r="W31" s="713"/>
      <c r="X31" s="713"/>
      <c r="Y31" s="713"/>
      <c r="Z31" s="713"/>
      <c r="AA31" s="713"/>
      <c r="AB31" s="713"/>
      <c r="AC31" s="714"/>
    </row>
    <row r="32" spans="1:30" s="30" customFormat="1" ht="28.5" customHeight="1">
      <c r="A32" s="699" t="s">
        <v>368</v>
      </c>
      <c r="B32" s="699"/>
      <c r="C32" s="699"/>
      <c r="D32" s="699"/>
      <c r="E32" s="699"/>
      <c r="F32" s="699"/>
      <c r="G32" s="699"/>
      <c r="H32" s="699"/>
      <c r="I32" s="699"/>
      <c r="J32" s="699"/>
      <c r="K32" s="699"/>
      <c r="L32" s="699"/>
      <c r="M32" s="699"/>
      <c r="N32" s="699"/>
      <c r="O32" s="699"/>
      <c r="P32" s="699"/>
      <c r="Q32" s="699"/>
      <c r="R32" s="699"/>
      <c r="S32" s="699"/>
      <c r="T32" s="699"/>
      <c r="U32" s="699"/>
      <c r="V32" s="699"/>
      <c r="W32" s="699"/>
      <c r="X32" s="699"/>
      <c r="Y32" s="699"/>
      <c r="Z32" s="699"/>
      <c r="AA32" s="699"/>
      <c r="AB32" s="699"/>
      <c r="AC32" s="699"/>
    </row>
    <row r="33" spans="1:30">
      <c r="A33" s="35"/>
    </row>
    <row r="38" spans="11:18">
      <c r="K38" s="700"/>
      <c r="L38" s="700"/>
      <c r="M38" s="700"/>
      <c r="N38" s="700"/>
      <c r="O38" s="700"/>
      <c r="P38" s="700"/>
      <c r="Q38" s="700"/>
      <c r="R38" s="700"/>
    </row>
  </sheetData>
  <sheetProtection formatCells="0" formatColumns="0" formatRows="0" insertColumns="0" insertRows="0" insertHyperlinks="0" deleteColumns="0" deleteRows="0" sort="0" autoFilter="0" pivotTables="0"/>
  <mergeCells count="60">
    <mergeCell ref="O30:AC31"/>
    <mergeCell ref="C5:D7"/>
    <mergeCell ref="Y6:Z7"/>
    <mergeCell ref="L2:U3"/>
    <mergeCell ref="J2:K3"/>
    <mergeCell ref="A31:I31"/>
    <mergeCell ref="J31:N31"/>
    <mergeCell ref="K28:L28"/>
    <mergeCell ref="A29:AC29"/>
    <mergeCell ref="A30:I30"/>
    <mergeCell ref="J30:N30"/>
    <mergeCell ref="Q5:Q7"/>
    <mergeCell ref="R5:R7"/>
    <mergeCell ref="S5:S7"/>
    <mergeCell ref="T5:T7"/>
    <mergeCell ref="U5:U7"/>
    <mergeCell ref="A32:AC32"/>
    <mergeCell ref="K38:R38"/>
    <mergeCell ref="A5:A7"/>
    <mergeCell ref="B5:B7"/>
    <mergeCell ref="E5:E7"/>
    <mergeCell ref="F6:F7"/>
    <mergeCell ref="G6:G7"/>
    <mergeCell ref="H6:H7"/>
    <mergeCell ref="K6:K7"/>
    <mergeCell ref="L6:L7"/>
    <mergeCell ref="M6:M7"/>
    <mergeCell ref="N6:N7"/>
    <mergeCell ref="O5:O7"/>
    <mergeCell ref="P5:P7"/>
    <mergeCell ref="I6:J6"/>
    <mergeCell ref="H28:I28"/>
    <mergeCell ref="AB3:AC3"/>
    <mergeCell ref="A4:V4"/>
    <mergeCell ref="W4:AA4"/>
    <mergeCell ref="AB4:AC4"/>
    <mergeCell ref="F5:N5"/>
    <mergeCell ref="W5:AA5"/>
    <mergeCell ref="AC5:AC7"/>
    <mergeCell ref="V5:V7"/>
    <mergeCell ref="W6:W7"/>
    <mergeCell ref="X6:X7"/>
    <mergeCell ref="AA6:AA7"/>
    <mergeCell ref="AB5:AB7"/>
    <mergeCell ref="AD1:AD6"/>
    <mergeCell ref="P1:V1"/>
    <mergeCell ref="A2:B2"/>
    <mergeCell ref="C2:I2"/>
    <mergeCell ref="W2:X2"/>
    <mergeCell ref="Y2:AA2"/>
    <mergeCell ref="A1:B1"/>
    <mergeCell ref="C1:H1"/>
    <mergeCell ref="I1:J1"/>
    <mergeCell ref="K1:L1"/>
    <mergeCell ref="M1:O1"/>
    <mergeCell ref="AB2:AC2"/>
    <mergeCell ref="A3:B3"/>
    <mergeCell ref="C3:I3"/>
    <mergeCell ref="W3:X3"/>
    <mergeCell ref="Y3:AA3"/>
  </mergeCells>
  <phoneticPr fontId="58" type="noConversion"/>
  <printOptions horizontalCentered="1"/>
  <pageMargins left="0.2" right="0.118110236220472" top="0.17" bottom="0.16" header="0.23" footer="0.16"/>
  <pageSetup paperSize="9" orientation="landscape" r:id="rId1" fitToWidth="1" fitToHeight="0"/>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5"/>
  <sheetViews>
    <sheetView view="pageBreakPreview" topLeftCell="A6" zoomScaleNormal="80" zoomScaleSheetLayoutView="100" workbookViewId="0">
      <selection activeCell="G12" sqref="G12:I13"/>
    </sheetView>
  </sheetViews>
  <sheetFormatPr defaultColWidth="9" defaultRowHeight="16.8"/>
  <cols>
    <col min="1" max="1" width="7.59765625" style="203" customWidth="1"/>
    <col min="2" max="2" width="13.69921875" style="203" customWidth="1"/>
    <col min="3" max="3" width="7.3984375" style="204" customWidth="1"/>
    <col min="4" max="4" width="14.3984375" style="204" customWidth="1"/>
    <col min="5" max="6" width="19.8984375" style="203" customWidth="1"/>
    <col min="7" max="7" width="8.19921875" style="203" customWidth="1"/>
    <col min="8" max="8" width="3.8984375" style="203" customWidth="1"/>
    <col min="9" max="9" width="10" style="203" customWidth="1"/>
    <col min="10" max="10" width="12.09765625" style="203" customWidth="1"/>
    <col min="11" max="11" width="14.69921875" style="203" customWidth="1"/>
    <col min="12" max="12" width="8.3984375" style="203" customWidth="1"/>
    <col min="13" max="13" width="9.8984375" style="203" customWidth="1"/>
    <col min="14" max="14" width="7.09765625" style="203" customWidth="1"/>
    <col min="15" max="15" width="8.09765625" style="203" customWidth="1"/>
    <col min="16" max="16" width="8.69921875" style="203" customWidth="1"/>
    <col min="17" max="17" width="10.5" style="203" customWidth="1"/>
    <col min="18" max="18" width="7.09765625" style="203" customWidth="1"/>
    <col min="19" max="19" width="18.69921875" style="203" customWidth="1"/>
    <col min="20" max="20" width="24.8984375" style="203" customWidth="1"/>
    <col min="21" max="16384" width="9" style="203"/>
  </cols>
  <sheetData>
    <row r="1" spans="1:21" ht="0.9" customHeight="1"/>
    <row r="2" spans="1:21" ht="0.9" customHeight="1"/>
    <row r="3" spans="1:21" s="207" customFormat="1" ht="22.5" customHeight="1" thickBot="1">
      <c r="A3" s="800" t="s">
        <v>158</v>
      </c>
      <c r="B3" s="800"/>
      <c r="C3" s="801"/>
      <c r="D3" s="801"/>
      <c r="E3" s="801"/>
      <c r="F3" s="205"/>
      <c r="G3" s="802" t="s">
        <v>159</v>
      </c>
      <c r="H3" s="802"/>
      <c r="I3" s="803">
        <f>IF('封面'!E8="","",'封面'!E8)</f>
      </c>
      <c r="J3" s="803"/>
      <c r="K3" s="206"/>
      <c r="L3" s="802" t="s">
        <v>129</v>
      </c>
      <c r="M3" s="802"/>
      <c r="N3" s="802"/>
      <c r="O3" s="803"/>
      <c r="P3" s="803"/>
      <c r="Q3" s="803"/>
      <c r="R3" s="803"/>
      <c r="S3" s="803"/>
      <c r="T3" s="462" t="s">
        <v>160</v>
      </c>
    </row>
    <row r="4" spans="1:21" s="211" customFormat="1" ht="33.75" customHeight="1" thickTop="1">
      <c r="A4" s="789" t="s">
        <v>0</v>
      </c>
      <c r="B4" s="790"/>
      <c r="C4" s="791" t="inlineStr">
        <is>
          <t>中石油吉林化工工程有限公司</t>
        </is>
      </c>
      <c r="D4" s="792"/>
      <c r="E4" s="792"/>
      <c r="F4" s="793"/>
      <c r="G4" s="208"/>
      <c r="H4" s="209"/>
      <c r="I4" s="794" t="s">
        <v>161</v>
      </c>
      <c r="J4" s="794"/>
      <c r="K4" s="794"/>
      <c r="L4" s="795"/>
      <c r="M4" s="798" t="s">
        <v>131</v>
      </c>
      <c r="N4" s="799"/>
      <c r="O4" s="790" t="inlineStr">
        <is>
          <t>江苏省南通市通州湾绿色化工拓展区(主体港)</t>
        </is>
      </c>
      <c r="P4" s="790"/>
      <c r="Q4" s="210" t="s">
        <v>162</v>
      </c>
      <c r="R4" s="790"/>
      <c r="S4" s="806"/>
      <c r="T4" s="462"/>
    </row>
    <row r="5" spans="1:21" s="211" customFormat="1" ht="41.25" customHeight="1" thickBot="1">
      <c r="A5" s="782" t="s">
        <v>132</v>
      </c>
      <c r="B5" s="783"/>
      <c r="C5" s="784" t="inlineStr">
        <is>
          <t>蓝海新材料有限公司高端聚烯烃新材料项目10万吨/年POE装置</t>
        </is>
      </c>
      <c r="D5" s="785"/>
      <c r="E5" s="785"/>
      <c r="F5" s="786"/>
      <c r="G5" s="212"/>
      <c r="H5" s="213"/>
      <c r="I5" s="796"/>
      <c r="J5" s="796"/>
      <c r="K5" s="796"/>
      <c r="L5" s="797"/>
      <c r="M5" s="787" t="s">
        <v>133</v>
      </c>
      <c r="N5" s="788"/>
      <c r="O5" s="783"/>
      <c r="P5" s="783"/>
      <c r="Q5" s="214" t="s">
        <v>134</v>
      </c>
      <c r="R5" s="804"/>
      <c r="S5" s="805"/>
      <c r="T5" s="462"/>
    </row>
    <row r="6" spans="1:21" s="216" customFormat="1" ht="30" customHeight="1" thickTop="1">
      <c r="A6" s="776" t="s">
        <v>163</v>
      </c>
      <c r="B6" s="634" t="s">
        <v>137</v>
      </c>
      <c r="C6" s="778" t="s">
        <v>138</v>
      </c>
      <c r="D6" s="779"/>
      <c r="E6" s="634" t="s">
        <v>141</v>
      </c>
      <c r="F6" s="215" t="s">
        <v>164</v>
      </c>
      <c r="G6" s="215" t="s">
        <v>165</v>
      </c>
      <c r="H6" s="634" t="s">
        <v>117</v>
      </c>
      <c r="I6" s="633" t="s">
        <v>166</v>
      </c>
      <c r="J6" s="773" t="s">
        <v>167</v>
      </c>
      <c r="K6" s="773" t="s">
        <v>168</v>
      </c>
      <c r="L6" s="773" t="s">
        <v>169</v>
      </c>
      <c r="M6" s="775" t="s">
        <v>170</v>
      </c>
      <c r="N6" s="773" t="s">
        <v>171</v>
      </c>
      <c r="O6" s="775" t="s">
        <v>172</v>
      </c>
      <c r="P6" s="215" t="s">
        <v>173</v>
      </c>
      <c r="Q6" s="215" t="s">
        <v>151</v>
      </c>
      <c r="R6" s="215" t="s">
        <v>174</v>
      </c>
      <c r="S6" s="807" t="s">
        <v>175</v>
      </c>
      <c r="T6" s="462"/>
    </row>
    <row r="7" spans="1:21" s="216" customFormat="1" ht="30" customHeight="1">
      <c r="A7" s="777"/>
      <c r="B7" s="631"/>
      <c r="C7" s="780"/>
      <c r="D7" s="781"/>
      <c r="E7" s="631"/>
      <c r="F7" s="217" t="s">
        <v>176</v>
      </c>
      <c r="G7" s="217" t="s">
        <v>177</v>
      </c>
      <c r="H7" s="631"/>
      <c r="I7" s="634"/>
      <c r="J7" s="774"/>
      <c r="K7" s="774"/>
      <c r="L7" s="774"/>
      <c r="M7" s="774"/>
      <c r="N7" s="774"/>
      <c r="O7" s="774"/>
      <c r="P7" s="217" t="s">
        <v>178</v>
      </c>
      <c r="Q7" s="217" t="s">
        <v>178</v>
      </c>
      <c r="R7" s="217" t="s">
        <v>179</v>
      </c>
      <c r="S7" s="808"/>
      <c r="T7" s="462"/>
    </row>
    <row r="8" spans="1:21" s="223" customFormat="1" ht="39.9" customHeight="1">
      <c r="A8" s="218" t="str">
        <f>IF('选型表'!A8="","",'选型表'!A8)</f>
        <v>001</v>
      </c>
      <c r="B8" s="219" t="str">
        <f>IF('选型表'!C8="","",'选型表'!C8)</f>
        <v>3100-P-3133A/B</v>
      </c>
      <c r="C8" s="179"/>
      <c r="D8" s="235"/>
      <c r="E8" s="176">
        <f>IF('选型表'!AB8="","",'选型表'!AB8)</f>
      </c>
      <c r="F8" s="177">
        <f>IF('选型表'!T8="","",'选型表'!T8)</f>
      </c>
      <c r="G8" s="176">
        <f>IF('选型表'!AC8="","",'选型表'!AC8)</f>
      </c>
      <c r="H8" s="220">
        <f>IF('选型表'!E8="","",'选型表'!E8)</f>
        <v>2</v>
      </c>
      <c r="I8" s="221" t="inlineStr">
        <is>
          <t>B3</t>
        </is>
      </c>
      <c r="J8" s="283" t="inlineStr">
        <is>
          <t>380V/3PH/50Hz</t>
        </is>
      </c>
      <c r="K8" s="284" t="inlineStr">
        <is>
          <t>防爆:dIIBT4；防护:IP55；绝缘:F</t>
        </is>
      </c>
      <c r="L8" s="283" t="inlineStr">
        <is>
          <t>B</t>
        </is>
      </c>
      <c r="M8" s="283"/>
      <c r="N8" s="283"/>
      <c r="O8" s="283" t="inlineStr">
        <is>
          <t>室外</t>
        </is>
      </c>
      <c r="P8" s="221"/>
      <c r="Q8" s="221"/>
      <c r="R8" s="221"/>
      <c r="S8" s="222"/>
      <c r="T8" s="462"/>
    </row>
    <row r="9" spans="1:21" s="223" customFormat="1" ht="39.9" customHeight="1">
      <c r="A9" s="218" t="str">
        <f>IF('选型表'!A9="","",'选型表'!A9)</f>
        <v>002</v>
      </c>
      <c r="B9" s="219" t="str">
        <f>IF('选型表'!C9="","",'选型表'!C9)</f>
        <v>3100-P-3143A/B</v>
      </c>
      <c r="C9" s="179"/>
      <c r="D9" s="235"/>
      <c r="E9" s="176">
        <f>IF('选型表'!AB9="","",'选型表'!AB9)</f>
      </c>
      <c r="F9" s="177">
        <f>IF('选型表'!T9="","",'选型表'!T9)</f>
      </c>
      <c r="G9" s="176">
        <f>IF('选型表'!AC9="","",'选型表'!AC9)</f>
      </c>
      <c r="H9" s="220">
        <f>IF('选型表'!E9="","",'选型表'!E9)</f>
        <v>2</v>
      </c>
      <c r="I9" s="221" t="inlineStr">
        <is>
          <t>B3</t>
        </is>
      </c>
      <c r="J9" s="283" t="inlineStr">
        <is>
          <t>380V/3PH/50Hz</t>
        </is>
      </c>
      <c r="K9" s="284" t="inlineStr">
        <is>
          <t>防爆:dIIBT4；防护:IP55；绝缘:F</t>
        </is>
      </c>
      <c r="L9" s="283" t="inlineStr">
        <is>
          <t>B</t>
        </is>
      </c>
      <c r="M9" s="283"/>
      <c r="N9" s="283"/>
      <c r="O9" s="283" t="inlineStr">
        <is>
          <t>室外</t>
        </is>
      </c>
      <c r="P9" s="221"/>
      <c r="Q9" s="221"/>
      <c r="R9" s="221"/>
      <c r="S9" s="222"/>
    </row>
    <row r="10" spans="1:21" s="223" customFormat="1" ht="39.9" customHeight="1">
      <c r="A10" s="218" t="str">
        <f>IF('选型表'!A10="","",'选型表'!A10)</f>
        <v>003</v>
      </c>
      <c r="B10" s="219" t="str">
        <f>IF('选型表'!C10="","",'选型表'!C10)</f>
        <v>3100-P-4112A/B</v>
      </c>
      <c r="C10" s="179"/>
      <c r="D10" s="235"/>
      <c r="E10" s="176">
        <f>IF('选型表'!AB10="","",'选型表'!AB10)</f>
      </c>
      <c r="F10" s="177">
        <f>IF('选型表'!T10="","",'选型表'!T10)</f>
      </c>
      <c r="G10" s="176">
        <f>IF('选型表'!AC10="","",'选型表'!AC10)</f>
      </c>
      <c r="H10" s="220">
        <f>IF('选型表'!E10="","",'选型表'!E10)</f>
        <v>2</v>
      </c>
      <c r="I10" s="221" t="inlineStr">
        <is>
          <t>B3</t>
        </is>
      </c>
      <c r="J10" s="283" t="inlineStr">
        <is>
          <t>380V/3PH/50Hz</t>
        </is>
      </c>
      <c r="K10" s="284" t="inlineStr">
        <is>
          <t>防爆:dIIBT4；防护:IP55；绝缘:F</t>
        </is>
      </c>
      <c r="L10" s="283" t="inlineStr">
        <is>
          <t>B</t>
        </is>
      </c>
      <c r="M10" s="283"/>
      <c r="N10" s="283"/>
      <c r="O10" s="283" t="inlineStr">
        <is>
          <t>室外</t>
        </is>
      </c>
      <c r="P10" s="221"/>
      <c r="Q10" s="221"/>
      <c r="R10" s="221"/>
      <c r="S10" s="222"/>
      <c r="T10" s="462"/>
    </row>
    <row r="11" spans="1:21" s="223" customFormat="1" ht="39.9" customHeight="1">
      <c r="A11" s="218" t="str">
        <f>IF('选型表'!A11="","",'选型表'!A11)</f>
        <v>004</v>
      </c>
      <c r="B11" s="219" t="str">
        <f>IF('选型表'!C11="","",'选型表'!C11)</f>
        <v>3100-P-4123A/B</v>
      </c>
      <c r="C11" s="179"/>
      <c r="D11" s="235"/>
      <c r="E11" s="176">
        <f>IF('选型表'!AB11="","",'选型表'!AB11)</f>
      </c>
      <c r="F11" s="177">
        <f>IF('选型表'!T11="","",'选型表'!T11)</f>
      </c>
      <c r="G11" s="176">
        <f>IF('选型表'!AC11="","",'选型表'!AC11)</f>
      </c>
      <c r="H11" s="220">
        <f>IF('选型表'!E11="","",'选型表'!E11)</f>
        <v>2</v>
      </c>
      <c r="I11" s="221" t="inlineStr">
        <is>
          <t>B3</t>
        </is>
      </c>
      <c r="J11" s="283" t="inlineStr">
        <is>
          <t>380V/3PH/50Hz</t>
        </is>
      </c>
      <c r="K11" s="284" t="inlineStr">
        <is>
          <t>防爆:dIIBT4；防护:IP55；绝缘:F</t>
        </is>
      </c>
      <c r="L11" s="283" t="inlineStr">
        <is>
          <t>B</t>
        </is>
      </c>
      <c r="M11" s="283"/>
      <c r="N11" s="283"/>
      <c r="O11" s="283" t="inlineStr">
        <is>
          <t>室外</t>
        </is>
      </c>
      <c r="P11" s="221"/>
      <c r="Q11" s="221"/>
      <c r="R11" s="221"/>
      <c r="S11" s="222"/>
      <c r="T11" s="462"/>
    </row>
    <row r="12" spans="1:21" s="223" customFormat="1" ht="39.9" customHeight="1">
      <c r="A12" s="218" t="str">
        <f>IF('选型表'!A12="","",'选型表'!A12)</f>
        <v>005</v>
      </c>
      <c r="B12" s="219" t="str">
        <f>IF('选型表'!C12="","",'选型表'!C12)</f>
        <v>3100-P-4133A/B</v>
      </c>
      <c r="C12" s="179"/>
      <c r="D12" s="235"/>
      <c r="E12" s="176">
        <f>IF('选型表'!AB12="","",'选型表'!AB12)</f>
      </c>
      <c r="F12" s="177">
        <f>IF('选型表'!T12="","",'选型表'!T12)</f>
      </c>
      <c r="G12" s="176">
        <f>IF('选型表'!AC12="","",'选型表'!AC12)</f>
      </c>
      <c r="H12" s="220">
        <f>IF('选型表'!E12="","",'选型表'!E12)</f>
        <v>2</v>
      </c>
      <c r="I12" s="221" t="inlineStr">
        <is>
          <t>B3</t>
        </is>
      </c>
      <c r="J12" s="283" t="inlineStr">
        <is>
          <t>380V/3PH/50Hz</t>
        </is>
      </c>
      <c r="K12" s="284" t="inlineStr">
        <is>
          <t>防爆:dIIBT4；防护:IP55；绝缘:F</t>
        </is>
      </c>
      <c r="L12" s="283" t="inlineStr">
        <is>
          <t>B</t>
        </is>
      </c>
      <c r="M12" s="283"/>
      <c r="N12" s="283"/>
      <c r="O12" s="283" t="inlineStr">
        <is>
          <t>室外</t>
        </is>
      </c>
      <c r="P12" s="221"/>
      <c r="Q12" s="221"/>
      <c r="R12" s="221"/>
      <c r="S12" s="222"/>
      <c r="T12" s="462"/>
    </row>
    <row r="13" spans="1:21" s="223" customFormat="1" ht="39.9" customHeight="1">
      <c r="A13" s="218" t="str">
        <f>IF('选型表'!A13="","",'选型表'!A13)</f>
        <v>006</v>
      </c>
      <c r="B13" s="219" t="str">
        <f>IF('选型表'!C13="","",'选型表'!C13)</f>
        <v>3100-P-4134</v>
      </c>
      <c r="C13" s="179"/>
      <c r="D13" s="235"/>
      <c r="E13" s="176">
        <f>IF('选型表'!AB13="","",'选型表'!AB13)</f>
      </c>
      <c r="F13" s="177">
        <f>IF('选型表'!T13="","",'选型表'!T13)</f>
      </c>
      <c r="G13" s="176">
        <f>IF('选型表'!AC13="","",'选型表'!AC13)</f>
      </c>
      <c r="H13" s="220">
        <f>IF('选型表'!E13="","",'选型表'!E13)</f>
        <v>1</v>
      </c>
      <c r="I13" s="221" t="inlineStr">
        <is>
          <t>B3</t>
        </is>
      </c>
      <c r="J13" s="283" t="inlineStr">
        <is>
          <t>380V/3PH/50Hz</t>
        </is>
      </c>
      <c r="K13" s="284" t="inlineStr">
        <is>
          <t>防爆:dIIBT4；防护:IP55；绝缘:F</t>
        </is>
      </c>
      <c r="L13" s="283" t="inlineStr">
        <is>
          <t>B</t>
        </is>
      </c>
      <c r="M13" s="283"/>
      <c r="N13" s="283"/>
      <c r="O13" s="283" t="inlineStr">
        <is>
          <t>室外</t>
        </is>
      </c>
      <c r="P13" s="221"/>
      <c r="Q13" s="221"/>
      <c r="R13" s="221"/>
      <c r="S13" s="222"/>
      <c r="T13" s="462"/>
    </row>
    <row r="14" spans="1:21" s="223" customFormat="1" ht="39.9" customHeight="1">
      <c r="A14" s="218" t="str">
        <f>IF('选型表'!A14="","",'选型表'!A14)</f>
        <v>007</v>
      </c>
      <c r="B14" s="219" t="str">
        <f>IF('选型表'!C14="","",'选型表'!C14)</f>
        <v>3100-P-8121A/B</v>
      </c>
      <c r="C14" s="179"/>
      <c r="D14" s="235"/>
      <c r="E14" s="176">
        <f>IF('选型表'!AB14="","",'选型表'!AB14)</f>
      </c>
      <c r="F14" s="177">
        <f>IF('选型表'!T14="","",'选型表'!T14)</f>
      </c>
      <c r="G14" s="176">
        <f>IF('选型表'!AC14="","",'选型表'!AC14)</f>
      </c>
      <c r="H14" s="220">
        <f>IF('选型表'!E14="","",'选型表'!E14)</f>
        <v>2</v>
      </c>
      <c r="I14" s="221" t="inlineStr">
        <is>
          <t>B3</t>
        </is>
      </c>
      <c r="J14" s="283" t="inlineStr">
        <is>
          <t>380V/3PH/50Hz</t>
        </is>
      </c>
      <c r="K14" s="284" t="inlineStr">
        <is>
          <t>防爆:dIIBT4；防护:IP55；绝缘:F</t>
        </is>
      </c>
      <c r="L14" s="283" t="inlineStr">
        <is>
          <t>B</t>
        </is>
      </c>
      <c r="M14" s="283"/>
      <c r="N14" s="283"/>
      <c r="O14" s="283" t="inlineStr">
        <is>
          <t>室外</t>
        </is>
      </c>
      <c r="P14" s="221"/>
      <c r="Q14" s="221"/>
      <c r="R14" s="221"/>
      <c r="S14" s="222"/>
      <c r="T14" s="462"/>
    </row>
    <row r="15" spans="1:21" s="223" customFormat="1" ht="39.9" customHeight="1">
      <c r="A15" s="218" t="str">
        <f>IF('选型表'!A15="","",'选型表'!A15)</f>
        <v>008</v>
      </c>
      <c r="B15" s="219" t="str">
        <f>IF('选型表'!C15="","",'选型表'!C15)</f>
        <v>3100-P-8151AB</v>
      </c>
      <c r="C15" s="179"/>
      <c r="D15" s="235"/>
      <c r="E15" s="176">
        <f>IF('选型表'!AB15="","",'选型表'!AB15)</f>
      </c>
      <c r="F15" s="177">
        <f>IF('选型表'!T15="","",'选型表'!T15)</f>
      </c>
      <c r="G15" s="176">
        <f>IF('选型表'!AC15="","",'选型表'!AC15)</f>
      </c>
      <c r="H15" s="220">
        <f>IF('选型表'!E15="","",'选型表'!E15)</f>
        <v>2</v>
      </c>
      <c r="I15" s="221" t="inlineStr">
        <is>
          <t>B3</t>
        </is>
      </c>
      <c r="J15" s="283" t="inlineStr">
        <is>
          <t>380V/3PH/50Hz</t>
        </is>
      </c>
      <c r="K15" s="284" t="inlineStr">
        <is>
          <t>防爆:dIIBT4；防护:IP55；绝缘:F</t>
        </is>
      </c>
      <c r="L15" s="283" t="inlineStr">
        <is>
          <t>B</t>
        </is>
      </c>
      <c r="M15" s="283"/>
      <c r="N15" s="283"/>
      <c r="O15" s="283" t="inlineStr">
        <is>
          <t>室外</t>
        </is>
      </c>
      <c r="P15" s="221"/>
      <c r="Q15" s="221"/>
      <c r="R15" s="221"/>
      <c r="S15" s="222"/>
      <c r="T15" s="462"/>
    </row>
    <row r="16" spans="1:21" s="223" customFormat="1" ht="39.9" customHeight="1">
      <c r="A16" s="218" t="str">
        <f>IF('选型表'!A16="","",'选型表'!A16)</f>
        <v>009</v>
      </c>
      <c r="B16" s="219" t="str">
        <f>IF('选型表'!C16="","",'选型表'!C16)</f>
        <v>3100-P-8171</v>
      </c>
      <c r="C16" s="179"/>
      <c r="D16" s="235"/>
      <c r="E16" s="176">
        <f>IF('选型表'!AB16="","",'选型表'!AB16)</f>
      </c>
      <c r="F16" s="177">
        <f>IF('选型表'!T16="","",'选型表'!T16)</f>
      </c>
      <c r="G16" s="176">
        <f>IF('选型表'!AC16="","",'选型表'!AC16)</f>
      </c>
      <c r="H16" s="220">
        <f>IF('选型表'!E16="","",'选型表'!E16)</f>
        <v>1</v>
      </c>
      <c r="I16" s="221" t="inlineStr">
        <is>
          <t>B3</t>
        </is>
      </c>
      <c r="J16" s="283" t="inlineStr">
        <is>
          <t>380V/3PH/50Hz</t>
        </is>
      </c>
      <c r="K16" s="284" t="inlineStr">
        <is>
          <t>防爆:dIIBT4；防护:IP55；绝缘:F</t>
        </is>
      </c>
      <c r="L16" s="283" t="inlineStr">
        <is>
          <t>B</t>
        </is>
      </c>
      <c r="M16" s="283"/>
      <c r="N16" s="283"/>
      <c r="O16" s="283" t="inlineStr">
        <is>
          <t>室外</t>
        </is>
      </c>
      <c r="P16" s="221"/>
      <c r="Q16" s="221"/>
      <c r="R16" s="221"/>
      <c r="S16" s="222"/>
      <c r="T16" s="462"/>
    </row>
    <row r="17" spans="1:21" s="223" customFormat="1" ht="39.9" customHeight="1">
      <c r="A17" s="218" t="str">
        <f>IF('选型表'!A17="","",'选型表'!A17)</f>
        <v>010</v>
      </c>
      <c r="B17" s="219" t="str">
        <f>IF('选型表'!C17="","",'选型表'!C17)</f>
        <v>3100-P-3233A/B</v>
      </c>
      <c r="C17" s="179"/>
      <c r="D17" s="235"/>
      <c r="E17" s="176">
        <f>IF('选型表'!AB17="","",'选型表'!AB17)</f>
      </c>
      <c r="F17" s="177">
        <f>IF('选型表'!T17="","",'选型表'!T17)</f>
      </c>
      <c r="G17" s="176">
        <f>IF('选型表'!AC17="","",'选型表'!AC17)</f>
      </c>
      <c r="H17" s="220">
        <f>IF('选型表'!E17="","",'选型表'!E17)</f>
        <v>2</v>
      </c>
      <c r="I17" s="221" t="inlineStr">
        <is>
          <t>B3</t>
        </is>
      </c>
      <c r="J17" s="283" t="inlineStr">
        <is>
          <t>380V/3PH/50Hz</t>
        </is>
      </c>
      <c r="K17" s="284" t="inlineStr">
        <is>
          <t>防爆:dIIBT4；防护:IP55；绝缘:F</t>
        </is>
      </c>
      <c r="L17" s="283" t="inlineStr">
        <is>
          <t>B</t>
        </is>
      </c>
      <c r="M17" s="283"/>
      <c r="N17" s="283"/>
      <c r="O17" s="283" t="inlineStr">
        <is>
          <t>室外</t>
        </is>
      </c>
      <c r="P17" s="221"/>
      <c r="Q17" s="221"/>
      <c r="R17" s="221"/>
      <c r="S17" s="222"/>
      <c r="T17" s="462"/>
    </row>
    <row r="18" spans="1:21" s="223" customFormat="1" ht="39.9" customHeight="1">
      <c r="A18" s="218" t="str">
        <f>IF('选型表'!A18="","",'选型表'!A18)</f>
        <v>011</v>
      </c>
      <c r="B18" s="219" t="str">
        <f>IF('选型表'!C18="","",'选型表'!C18)</f>
        <v>3100-P-3243A/B</v>
      </c>
      <c r="C18" s="179"/>
      <c r="D18" s="235"/>
      <c r="E18" s="176">
        <f>IF('选型表'!AB18="","",'选型表'!AB18)</f>
      </c>
      <c r="F18" s="177">
        <f>IF('选型表'!T18="","",'选型表'!T18)</f>
      </c>
      <c r="G18" s="176">
        <f>IF('选型表'!AC18="","",'选型表'!AC18)</f>
      </c>
      <c r="H18" s="220">
        <f>IF('选型表'!E18="","",'选型表'!E18)</f>
        <v>2</v>
      </c>
      <c r="I18" s="221" t="inlineStr">
        <is>
          <t>B3</t>
        </is>
      </c>
      <c r="J18" s="283" t="inlineStr">
        <is>
          <t>380V/3PH/50Hz</t>
        </is>
      </c>
      <c r="K18" s="284" t="inlineStr">
        <is>
          <t>防爆:dIIBT4；防护:IP55；绝缘:F</t>
        </is>
      </c>
      <c r="L18" s="283" t="inlineStr">
        <is>
          <t>B</t>
        </is>
      </c>
      <c r="M18" s="283"/>
      <c r="N18" s="283"/>
      <c r="O18" s="283" t="inlineStr">
        <is>
          <t>室外</t>
        </is>
      </c>
      <c r="P18" s="221"/>
      <c r="Q18" s="221"/>
      <c r="R18" s="221"/>
      <c r="S18" s="222"/>
      <c r="T18" s="462"/>
    </row>
    <row r="19" spans="1:21" s="223" customFormat="1" ht="39.9" customHeight="1">
      <c r="A19" s="218" t="str">
        <f>IF('选型表'!A19="","",'选型表'!A19)</f>
        <v>012</v>
      </c>
      <c r="B19" s="219" t="str">
        <f>IF('选型表'!C19="","",'选型表'!C19)</f>
        <v>3100-P-4212A/B</v>
      </c>
      <c r="C19" s="179"/>
      <c r="D19" s="235"/>
      <c r="E19" s="176">
        <f>IF('选型表'!AB19="","",'选型表'!AB19)</f>
      </c>
      <c r="F19" s="177">
        <f>IF('选型表'!T19="","",'选型表'!T19)</f>
      </c>
      <c r="G19" s="176">
        <f>IF('选型表'!AC19="","",'选型表'!AC19)</f>
      </c>
      <c r="H19" s="220">
        <f>IF('选型表'!E19="","",'选型表'!E19)</f>
        <v>2</v>
      </c>
      <c r="I19" s="221"/>
      <c r="J19" s="283" t="inlineStr">
        <is>
          <t>380V/3PH/50Hz</t>
        </is>
      </c>
      <c r="K19" s="284" t="inlineStr">
        <is>
          <t>防爆:dIIBT4；防护:IP55；绝缘:F</t>
        </is>
      </c>
      <c r="L19" s="283" t="inlineStr">
        <is>
          <t>B</t>
        </is>
      </c>
      <c r="M19" s="283"/>
      <c r="N19" s="283"/>
      <c r="O19" s="283" t="inlineStr">
        <is>
          <t>室外</t>
        </is>
      </c>
      <c r="P19" s="221"/>
      <c r="Q19" s="221"/>
      <c r="R19" s="221"/>
      <c r="S19" s="222"/>
      <c r="T19" s="462"/>
    </row>
    <row r="20" spans="1:21" s="223" customFormat="1" ht="39.9" customHeight="1">
      <c r="A20" s="218" t="str">
        <f>IF('选型表'!A20="","",'选型表'!A20)</f>
        <v>013</v>
      </c>
      <c r="B20" s="219" t="str">
        <f>IF('选型表'!C20="","",'选型表'!C20)</f>
        <v>3100-P-4213A/B</v>
      </c>
      <c r="C20" s="179"/>
      <c r="D20" s="235"/>
      <c r="E20" s="176">
        <f>IF('选型表'!AB20="","",'选型表'!AB20)</f>
      </c>
      <c r="F20" s="177">
        <f>IF('选型表'!T20="","",'选型表'!T20)</f>
      </c>
      <c r="G20" s="176">
        <f>IF('选型表'!AC20="","",'选型表'!AC20)</f>
      </c>
      <c r="H20" s="220">
        <f>IF('选型表'!E20="","",'选型表'!E20)</f>
        <v>2</v>
      </c>
      <c r="I20" s="221" t="inlineStr">
        <is>
          <t>B3</t>
        </is>
      </c>
      <c r="J20" s="283" t="inlineStr">
        <is>
          <t>380V/3PH/50Hz</t>
        </is>
      </c>
      <c r="K20" s="284" t="inlineStr">
        <is>
          <t>防爆:dIIBT4；防护:IP55；绝缘:F</t>
        </is>
      </c>
      <c r="L20" s="283" t="inlineStr">
        <is>
          <t>B</t>
        </is>
      </c>
      <c r="M20" s="283"/>
      <c r="N20" s="283"/>
      <c r="O20" s="283" t="inlineStr">
        <is>
          <t>室外</t>
        </is>
      </c>
      <c r="P20" s="221"/>
      <c r="Q20" s="221"/>
      <c r="R20" s="221"/>
      <c r="S20" s="222"/>
      <c r="T20" s="462"/>
    </row>
    <row r="21" spans="1:21" s="223" customFormat="1" ht="39.9" customHeight="1">
      <c r="A21" s="218" t="str">
        <f>IF('选型表'!A21="","",'选型表'!A21)</f>
        <v>014</v>
      </c>
      <c r="B21" s="219" t="str">
        <f>IF('选型表'!C21="","",'选型表'!C21)</f>
        <v>3100-P-4223A/B</v>
      </c>
      <c r="C21" s="179"/>
      <c r="D21" s="235"/>
      <c r="E21" s="176">
        <f>IF('选型表'!AB21="","",'选型表'!AB21)</f>
      </c>
      <c r="F21" s="177">
        <f>IF('选型表'!T21="","",'选型表'!T21)</f>
      </c>
      <c r="G21" s="176">
        <f>IF('选型表'!AC21="","",'选型表'!AC21)</f>
      </c>
      <c r="H21" s="220">
        <f>IF('选型表'!E21="","",'选型表'!E21)</f>
        <v>2</v>
      </c>
      <c r="I21" s="221" t="inlineStr">
        <is>
          <t>B3</t>
        </is>
      </c>
      <c r="J21" s="283" t="inlineStr">
        <is>
          <t>380V/3PH/50Hz</t>
        </is>
      </c>
      <c r="K21" s="284" t="inlineStr">
        <is>
          <t>防爆:dIIBT4；防护:IP55；绝缘:F</t>
        </is>
      </c>
      <c r="L21" s="283" t="inlineStr">
        <is>
          <t>B</t>
        </is>
      </c>
      <c r="M21" s="283"/>
      <c r="N21" s="283"/>
      <c r="O21" s="283" t="inlineStr">
        <is>
          <t>室外</t>
        </is>
      </c>
      <c r="P21" s="221"/>
      <c r="Q21" s="221"/>
      <c r="R21" s="221"/>
      <c r="S21" s="222"/>
      <c r="T21" s="462"/>
    </row>
    <row r="22" spans="1:21" s="223" customFormat="1" ht="39.9" customHeight="1">
      <c r="A22" s="218" t="str">
        <f>IF('选型表'!A22="","",'选型表'!A22)</f>
        <v>015</v>
      </c>
      <c r="B22" s="219" t="str">
        <f>IF('选型表'!C22="","",'选型表'!C22)</f>
        <v>3100-P-4233A/B</v>
      </c>
      <c r="C22" s="179"/>
      <c r="D22" s="235"/>
      <c r="E22" s="176">
        <f>IF('选型表'!AB22="","",'选型表'!AB22)</f>
      </c>
      <c r="F22" s="177">
        <f>IF('选型表'!T22="","",'选型表'!T22)</f>
      </c>
      <c r="G22" s="176">
        <f>IF('选型表'!AC22="","",'选型表'!AC22)</f>
      </c>
      <c r="H22" s="220">
        <f>IF('选型表'!E22="","",'选型表'!E22)</f>
        <v>2</v>
      </c>
      <c r="I22" s="221" t="inlineStr">
        <is>
          <t>B3</t>
        </is>
      </c>
      <c r="J22" s="283" t="inlineStr">
        <is>
          <t>380V/3PH/50Hz</t>
        </is>
      </c>
      <c r="K22" s="284" t="inlineStr">
        <is>
          <t>防爆:dIIBT4；防护:IP55；绝缘:F</t>
        </is>
      </c>
      <c r="L22" s="283" t="inlineStr">
        <is>
          <t>B</t>
        </is>
      </c>
      <c r="M22" s="283"/>
      <c r="N22" s="283"/>
      <c r="O22" s="283" t="inlineStr">
        <is>
          <t>室外</t>
        </is>
      </c>
      <c r="P22" s="221"/>
      <c r="Q22" s="221"/>
      <c r="R22" s="221"/>
      <c r="S22" s="222"/>
      <c r="T22" s="462"/>
    </row>
    <row r="23" spans="1:21" s="223" customFormat="1" ht="39.9" customHeight="1">
      <c r="A23" s="218" t="str">
        <f>IF('选型表'!A23="","",'选型表'!A23)</f>
        <v>016</v>
      </c>
      <c r="B23" s="219" t="str">
        <f>IF('选型表'!C23="","",'选型表'!C23)</f>
        <v>3100-P-4234</v>
      </c>
      <c r="C23" s="179"/>
      <c r="D23" s="235"/>
      <c r="E23" s="176">
        <f>IF('选型表'!AB23="","",'选型表'!AB23)</f>
      </c>
      <c r="F23" s="177">
        <f>IF('选型表'!T23="","",'选型表'!T23)</f>
      </c>
      <c r="G23" s="176">
        <f>IF('选型表'!AC23="","",'选型表'!AC23)</f>
      </c>
      <c r="H23" s="220">
        <f>IF('选型表'!E23="","",'选型表'!E23)</f>
        <v>1</v>
      </c>
      <c r="I23" s="221" t="inlineStr">
        <is>
          <t>B3</t>
        </is>
      </c>
      <c r="J23" s="283" t="inlineStr">
        <is>
          <t>380V/3PH/50Hz</t>
        </is>
      </c>
      <c r="K23" s="284" t="inlineStr">
        <is>
          <t>防爆:dIIBT4；防护:IP55；绝缘:F</t>
        </is>
      </c>
      <c r="L23" s="283" t="inlineStr">
        <is>
          <t>B</t>
        </is>
      </c>
      <c r="M23" s="283"/>
      <c r="N23" s="283"/>
      <c r="O23" s="283" t="inlineStr">
        <is>
          <t>室外</t>
        </is>
      </c>
      <c r="P23" s="221"/>
      <c r="Q23" s="221"/>
      <c r="R23" s="221"/>
      <c r="S23" s="222"/>
      <c r="T23" s="462"/>
    </row>
    <row r="24" spans="1:21" s="223" customFormat="1" ht="39.9" customHeight="1">
      <c r="A24" s="218" t="str">
        <f>IF('选型表'!A24="","",'选型表'!A24)</f>
        <v>017</v>
      </c>
      <c r="B24" s="219" t="str">
        <f>IF('选型表'!C24="","",'选型表'!C24)</f>
        <v>3100-P-8221A/B</v>
      </c>
      <c r="C24" s="179"/>
      <c r="D24" s="235"/>
      <c r="E24" s="176">
        <f>IF('选型表'!AB24="","",'选型表'!AB24)</f>
      </c>
      <c r="F24" s="177">
        <f>IF('选型表'!T24="","",'选型表'!T24)</f>
      </c>
      <c r="G24" s="176">
        <f>IF('选型表'!AC24="","",'选型表'!AC24)</f>
      </c>
      <c r="H24" s="220">
        <f>IF('选型表'!E24="","",'选型表'!E24)</f>
        <v>2</v>
      </c>
      <c r="I24" s="221" t="inlineStr">
        <is>
          <t>B3</t>
        </is>
      </c>
      <c r="J24" s="283" t="inlineStr">
        <is>
          <t>380V/3PH/50Hz</t>
        </is>
      </c>
      <c r="K24" s="284" t="inlineStr">
        <is>
          <t>防爆:dIIBT4；防护:IP55；绝缘:F</t>
        </is>
      </c>
      <c r="L24" s="283" t="inlineStr">
        <is>
          <t>B</t>
        </is>
      </c>
      <c r="M24" s="283"/>
      <c r="N24" s="283"/>
      <c r="O24" s="283" t="inlineStr">
        <is>
          <t>室外</t>
        </is>
      </c>
      <c r="P24" s="221"/>
      <c r="Q24" s="221"/>
      <c r="R24" s="221"/>
      <c r="S24" s="222"/>
      <c r="T24" s="462"/>
    </row>
    <row r="25" spans="1:21" s="223" customFormat="1" ht="39.9" customHeight="1">
      <c r="A25" s="218" t="str">
        <f>IF('选型表'!A25="","",'选型表'!A25)</f>
        <v>018</v>
      </c>
      <c r="B25" s="219" t="str">
        <f>IF('选型表'!C25="","",'选型表'!C25)</f>
        <v>3100-P-8301A/B</v>
      </c>
      <c r="C25" s="179"/>
      <c r="D25" s="235"/>
      <c r="E25" s="176">
        <f>IF('选型表'!AB25="","",'选型表'!AB25)</f>
      </c>
      <c r="F25" s="177">
        <f>IF('选型表'!T25="","",'选型表'!T25)</f>
      </c>
      <c r="G25" s="176">
        <f>IF('选型表'!AC25="","",'选型表'!AC25)</f>
      </c>
      <c r="H25" s="220">
        <f>IF('选型表'!E25="","",'选型表'!E25)</f>
        <v>2</v>
      </c>
      <c r="I25" s="221" t="inlineStr">
        <is>
          <t>B3</t>
        </is>
      </c>
      <c r="J25" s="283" t="inlineStr">
        <is>
          <t>380V/3PH/50Hz</t>
        </is>
      </c>
      <c r="K25" s="284" t="inlineStr">
        <is>
          <t>防爆:非防爆；防护:IP55；绝缘:F</t>
        </is>
      </c>
      <c r="L25" s="283" t="inlineStr">
        <is>
          <t>B</t>
        </is>
      </c>
      <c r="M25" s="283"/>
      <c r="N25" s="283"/>
      <c r="O25" s="283" t="inlineStr">
        <is>
          <t>室外</t>
        </is>
      </c>
      <c r="P25" s="221"/>
      <c r="Q25" s="221"/>
      <c r="R25" s="221"/>
      <c r="S25" s="222"/>
      <c r="T25" s="462"/>
    </row>
    <row r="26" spans="1:21" s="223" customFormat="1" ht="39.9" customHeight="1">
      <c r="A26" s="218" t="str">
        <f>IF('选型表'!A26="","",'选型表'!A26)</f>
        <v>019</v>
      </c>
      <c r="B26" s="219" t="str">
        <f>IF('选型表'!C26="","",'选型表'!C26)</f>
        <v>3100-P-8302A/B</v>
      </c>
      <c r="C26" s="179"/>
      <c r="D26" s="235"/>
      <c r="E26" s="176">
        <f>IF('选型表'!AB26="","",'选型表'!AB26)</f>
      </c>
      <c r="F26" s="177">
        <f>IF('选型表'!T26="","",'选型表'!T26)</f>
      </c>
      <c r="G26" s="176">
        <f>IF('选型表'!AC26="","",'选型表'!AC26)</f>
      </c>
      <c r="H26" s="220">
        <f>IF('选型表'!E26="","",'选型表'!E26)</f>
        <v>2</v>
      </c>
      <c r="I26" s="221" t="inlineStr">
        <is>
          <t>B3</t>
        </is>
      </c>
      <c r="J26" s="283" t="inlineStr">
        <is>
          <t>380V/3PH/50Hz</t>
        </is>
      </c>
      <c r="K26" s="284" t="inlineStr">
        <is>
          <t>防爆:非防爆；防护:IP55；绝缘:F</t>
        </is>
      </c>
      <c r="L26" s="283" t="inlineStr">
        <is>
          <t>B</t>
        </is>
      </c>
      <c r="M26" s="283"/>
      <c r="N26" s="283"/>
      <c r="O26" s="283" t="inlineStr">
        <is>
          <t>室外</t>
        </is>
      </c>
      <c r="P26" s="221"/>
      <c r="Q26" s="221"/>
      <c r="R26" s="221"/>
      <c r="S26" s="222"/>
      <c r="T26" s="462"/>
    </row>
    <row r="27" spans="1:21" s="223" customFormat="1" ht="39.9" customHeight="1">
      <c r="A27" s="218" t="str">
        <f>IF('选型表'!A27="","",'选型表'!A27)</f>
        <v>020</v>
      </c>
      <c r="B27" s="219" t="str">
        <f>IF('选型表'!C27="","",'选型表'!C27)</f>
        <v>3100-P-8303A/B/C</v>
      </c>
      <c r="C27" s="179"/>
      <c r="D27" s="235"/>
      <c r="E27" s="176">
        <f>IF('选型表'!AB27="","",'选型表'!AB27)</f>
      </c>
      <c r="F27" s="177">
        <f>IF('选型表'!T27="","",'选型表'!T27)</f>
      </c>
      <c r="G27" s="176">
        <f>IF('选型表'!AC27="","",'选型表'!AC27)</f>
      </c>
      <c r="H27" s="220">
        <f>IF('选型表'!E27="","",'选型表'!E27)</f>
        <v>3</v>
      </c>
      <c r="I27" s="221" t="inlineStr">
        <is>
          <t>B3</t>
        </is>
      </c>
      <c r="J27" s="283" t="inlineStr">
        <is>
          <t>10000V/3PH/50Hz</t>
        </is>
      </c>
      <c r="K27" s="284" t="inlineStr">
        <is>
          <t>防爆:非防爆；防护:IP55；绝缘:F</t>
        </is>
      </c>
      <c r="L27" s="283" t="inlineStr">
        <is>
          <t>B</t>
        </is>
      </c>
      <c r="M27" s="283"/>
      <c r="N27" s="283"/>
      <c r="O27" s="283" t="inlineStr">
        <is>
          <t>室外</t>
        </is>
      </c>
      <c r="P27" s="221"/>
      <c r="Q27" s="221"/>
      <c r="R27" s="221"/>
      <c r="S27" s="222"/>
      <c r="T27" s="462"/>
    </row>
    <row r="28" spans="1:21" s="230" customFormat="1" ht="18" customHeight="1">
      <c r="A28" s="738"/>
      <c r="B28" s="739"/>
      <c r="C28" s="739"/>
      <c r="D28" s="740"/>
      <c r="E28" s="741" t="s">
        <v>180</v>
      </c>
      <c r="F28" s="742"/>
      <c r="G28" s="742"/>
      <c r="H28" s="224">
        <f>SUM(H8:H27)</f>
        <v>38</v>
      </c>
      <c r="I28" s="743" t="s">
        <v>181</v>
      </c>
      <c r="J28" s="744"/>
      <c r="K28" s="225"/>
      <c r="L28" s="226"/>
      <c r="M28" s="745"/>
      <c r="N28" s="745"/>
      <c r="O28" s="226"/>
      <c r="P28" s="227"/>
      <c r="Q28" s="228"/>
      <c r="R28" s="228"/>
      <c r="S28" s="229"/>
      <c r="U28" s="230" t="s">
        <v>182</v>
      </c>
    </row>
    <row r="29" spans="1:21" s="211" customFormat="1" ht="24.9" customHeight="1">
      <c r="A29" s="748"/>
      <c r="B29" s="749"/>
      <c r="C29" s="749"/>
      <c r="D29" s="749"/>
      <c r="E29" s="749"/>
      <c r="F29" s="749"/>
      <c r="G29" s="749"/>
      <c r="H29" s="749"/>
      <c r="I29" s="749"/>
      <c r="J29" s="749"/>
      <c r="K29" s="749"/>
      <c r="L29" s="749"/>
      <c r="M29" s="749"/>
      <c r="N29" s="749"/>
      <c r="O29" s="749"/>
      <c r="P29" s="749"/>
      <c r="Q29" s="749"/>
      <c r="R29" s="749"/>
      <c r="S29" s="750"/>
    </row>
    <row r="30" spans="1:21" s="211" customFormat="1" ht="348.00" customHeight="1">
      <c r="A30" s="751" t="s">
        <v>183</v>
      </c>
      <c r="B30" s="752"/>
      <c r="C30" s="752"/>
      <c r="D30" s="752"/>
      <c r="E30" s="752"/>
      <c r="F30" s="231"/>
      <c r="G30" s="755" t="s">
        <v>184</v>
      </c>
      <c r="H30" s="756"/>
      <c r="I30" s="757"/>
      <c r="J30" s="926" t="inlineStr">
        <is>
          <t xml:space="preserve">其它约定事项：
1、电动机的能效等级：除变频电机外执行1级能效，进口电机IE5；连续工作制S1；使用寿命≥20年；低压连续运行≥4年；中压连续运行≥3年；中压采用全封闭扇冷或气—气/气—水冷却，方案经买方批准
2、电动机的工频/变频要求：按功率选择380V或10kV、三相50Hz；电压偏差≤±10%、频率偏差≤±2%时保持额定输出；同时偏差时电压≤±5%；冷态连续起动3次、热态连续起动2次
3、电动机的接线盒要求：接线盒可90°分度360°旋转，适配铠装电缆和不锈钢格兰，配316SS防雨罩；按功率/机座条件配置全绝缘空间加热器及独立接线盒；电动机机座设置外部接地连接点；定子绕组接法：定子绕组接成星型
4、电动机的测温要求：工频电机&gt;185kW、变频电机&gt;160kW时绕组配置6个Pt100（每相2个、单支三线制）；机座号≥H315mm时前后轴承配置Pt100并接测温箱
5、电动机的振动要求：按GB 10068和IEC 60034-14执行，振动速度≤1.8mm/s；空载时距设备表面1m最大声压≤85dB；≥75kW脂润滑电机配置前、后自动注脂器；轴承L10：水平安装≥100000h（低压2极50000h）、垂直安装≥25000h、皮带连接≥50000h；低压电机&gt;75kW时，电机试验由买方审查/见证；中压电机试验由买方审查/见证
6、电动机的备件要求：提供两年操作备品备件清单并单独报价
7、所在地的海拔高度/大气压：户外、温带重防腐环境；防腐等级不低于THWF2或C5；项目地点及气象:建设地点:江苏省南通市通州湾绿色化工拓展区(主体港);大气压:101.59 kPa(A);极端最高气温:39.6 °C;极端最低气温:-10.9 °C;年平均相对湿度:77.6 %；户外安装的配套电动机最低防护等级为IP55</t>
        </is>
      </c>
      <c r="K30" s="759"/>
      <c r="L30" s="759"/>
      <c r="M30" s="759"/>
      <c r="N30" s="759"/>
      <c r="O30" s="759"/>
      <c r="P30" s="759"/>
      <c r="Q30" s="759"/>
      <c r="R30" s="759"/>
      <c r="S30" s="760"/>
    </row>
    <row r="31" spans="1:21" s="211" customFormat="1" ht="97.2" customHeight="1">
      <c r="A31" s="753"/>
      <c r="B31" s="754"/>
      <c r="C31" s="754"/>
      <c r="D31" s="754"/>
      <c r="E31" s="754"/>
      <c r="F31" s="232"/>
      <c r="G31" s="755"/>
      <c r="H31" s="756"/>
      <c r="I31" s="757"/>
      <c r="J31" s="761"/>
      <c r="K31" s="762"/>
      <c r="L31" s="762"/>
      <c r="M31" s="762"/>
      <c r="N31" s="762"/>
      <c r="O31" s="762"/>
      <c r="P31" s="762"/>
      <c r="Q31" s="762"/>
      <c r="R31" s="762"/>
      <c r="S31" s="763"/>
    </row>
    <row r="32" spans="1:21" s="211" customFormat="1" ht="50.1" customHeight="1">
      <c r="A32" s="751" t="s">
        <v>156</v>
      </c>
      <c r="B32" s="752"/>
      <c r="C32" s="752"/>
      <c r="D32" s="752"/>
      <c r="E32" s="752"/>
      <c r="F32" s="752"/>
      <c r="G32" s="766" t="s">
        <v>186</v>
      </c>
      <c r="H32" s="752"/>
      <c r="I32" s="767"/>
      <c r="J32" s="761"/>
      <c r="K32" s="762"/>
      <c r="L32" s="762"/>
      <c r="M32" s="762"/>
      <c r="N32" s="762"/>
      <c r="O32" s="762"/>
      <c r="P32" s="762"/>
      <c r="Q32" s="762"/>
      <c r="R32" s="762"/>
      <c r="S32" s="763"/>
    </row>
    <row r="33" spans="1:21" s="211" customFormat="1" ht="30.9" customHeight="1" thickBot="1">
      <c r="A33" s="764"/>
      <c r="B33" s="765"/>
      <c r="C33" s="765"/>
      <c r="D33" s="765"/>
      <c r="E33" s="765"/>
      <c r="F33" s="765"/>
      <c r="G33" s="768"/>
      <c r="H33" s="765"/>
      <c r="I33" s="769"/>
      <c r="J33" s="286" t="s">
        <v>187</v>
      </c>
      <c r="K33" s="285" t="inlineStr">
        <is>
          <t>中酞蓝（PB04）</t>
        </is>
      </c>
      <c r="L33" s="287" t="s">
        <v>188</v>
      </c>
      <c r="M33" s="770" t="inlineStr">
        <is>
          <t>RAL 5010</t>
        </is>
      </c>
      <c r="N33" s="770"/>
      <c r="O33" s="770"/>
      <c r="P33" s="770"/>
      <c r="Q33" s="771"/>
      <c r="R33" s="771"/>
      <c r="S33" s="772"/>
    </row>
    <row r="34" spans="1:21" s="211" customFormat="1" ht="23.25" customHeight="1" thickTop="1">
      <c r="A34" s="746" t="s">
        <v>189</v>
      </c>
      <c r="B34" s="746"/>
      <c r="C34" s="746"/>
      <c r="D34" s="746"/>
      <c r="E34" s="746"/>
      <c r="F34" s="746"/>
      <c r="G34" s="746"/>
      <c r="H34" s="746"/>
      <c r="I34" s="746"/>
      <c r="J34" s="746"/>
      <c r="K34" s="746"/>
      <c r="L34" s="746"/>
      <c r="M34" s="746"/>
      <c r="N34" s="746"/>
      <c r="O34" s="746"/>
      <c r="P34" s="746"/>
      <c r="Q34" s="746"/>
      <c r="R34" s="746"/>
      <c r="S34" s="746"/>
    </row>
    <row r="35" spans="2:16" s="216" customFormat="1">
      <c r="C35" s="233"/>
      <c r="D35" s="233"/>
    </row>
    <row r="36" spans="2:16" s="216" customFormat="1">
      <c r="C36" s="233"/>
      <c r="D36" s="233"/>
    </row>
    <row r="37" spans="2:16" s="216" customFormat="1">
      <c r="C37" s="233"/>
      <c r="D37" s="233"/>
    </row>
    <row r="38" spans="2:16" s="216" customFormat="1">
      <c r="B38" s="747"/>
      <c r="C38" s="747"/>
      <c r="D38" s="747"/>
      <c r="E38" s="747"/>
      <c r="F38" s="747"/>
      <c r="G38" s="747"/>
      <c r="H38" s="747"/>
      <c r="I38" s="747"/>
      <c r="J38" s="747"/>
      <c r="K38" s="747"/>
      <c r="L38" s="747"/>
      <c r="M38" s="747"/>
      <c r="N38" s="747"/>
      <c r="O38" s="747"/>
      <c r="P38" s="747"/>
    </row>
    <row r="39" spans="2:16" s="216" customFormat="1">
      <c r="C39" s="233"/>
      <c r="D39" s="233"/>
    </row>
    <row r="40" spans="2:16" s="216" customFormat="1">
      <c r="C40" s="233"/>
      <c r="D40" s="233"/>
    </row>
    <row r="41" spans="2:16" s="216" customFormat="1">
      <c r="C41" s="233"/>
      <c r="D41" s="233"/>
    </row>
    <row r="42" spans="2:16" s="216" customFormat="1">
      <c r="C42" s="233"/>
      <c r="D42" s="233"/>
    </row>
    <row r="43" spans="2:16" s="216" customFormat="1">
      <c r="C43" s="233"/>
      <c r="D43" s="233"/>
    </row>
    <row r="44" spans="2:16" s="216" customFormat="1">
      <c r="C44" s="233"/>
      <c r="D44" s="233"/>
    </row>
    <row r="45" spans="2:16" s="216" customFormat="1">
      <c r="C45" s="233"/>
      <c r="D45" s="233"/>
    </row>
    <row r="46" spans="2:16" s="216" customFormat="1">
      <c r="C46" s="233"/>
      <c r="D46" s="233"/>
    </row>
    <row r="47" spans="2:16" s="216" customFormat="1">
      <c r="C47" s="233"/>
      <c r="D47" s="233"/>
    </row>
    <row r="48" spans="2:16" s="216" customFormat="1">
      <c r="C48" s="233"/>
      <c r="D48" s="233"/>
    </row>
    <row r="49" spans="2:16" s="216" customFormat="1">
      <c r="C49" s="233"/>
      <c r="D49" s="233"/>
    </row>
    <row r="50" spans="2:16" s="216" customFormat="1">
      <c r="C50" s="233"/>
      <c r="D50" s="233"/>
    </row>
    <row r="51" spans="3:4" s="216" customFormat="1">
      <c r="C51" s="233"/>
      <c r="D51" s="233"/>
    </row>
    <row r="52" spans="3:4" s="216" customFormat="1">
      <c r="C52" s="233"/>
      <c r="D52" s="233"/>
    </row>
    <row r="53" spans="3:4" s="216" customFormat="1">
      <c r="C53" s="233"/>
      <c r="D53" s="233"/>
    </row>
    <row r="54" spans="3:4" s="216" customFormat="1">
      <c r="C54" s="233"/>
      <c r="D54" s="233"/>
    </row>
    <row r="55" spans="3:4" s="216" customFormat="1">
      <c r="C55" s="233"/>
      <c r="D55" s="233"/>
    </row>
  </sheetData>
  <sheetProtection formatCells="0" formatColumns="0" formatRows="0" insertColumns="0" insertRows="0" insertHyperlinks="0" deleteColumns="0" deleteRows="0" sort="0" autoFilter="0" pivotTables="0"/>
  <mergeCells count="45">
    <mergeCell ref="T3:T8"/>
    <mergeCell ref="O4:P4"/>
    <mergeCell ref="R5:S5"/>
    <mergeCell ref="N6:N7"/>
    <mergeCell ref="O3:S3"/>
    <mergeCell ref="R4:S4"/>
    <mergeCell ref="O6:O7"/>
    <mergeCell ref="S6:S7"/>
    <mergeCell ref="A3:B3"/>
    <mergeCell ref="C3:E3"/>
    <mergeCell ref="G3:H3"/>
    <mergeCell ref="I3:J3"/>
    <mergeCell ref="L3:N3"/>
    <mergeCell ref="A5:B5"/>
    <mergeCell ref="C5:F5"/>
    <mergeCell ref="M5:N5"/>
    <mergeCell ref="O5:P5"/>
    <mergeCell ref="A4:B4"/>
    <mergeCell ref="C4:F4"/>
    <mergeCell ref="I4:L5"/>
    <mergeCell ref="M4:N4"/>
    <mergeCell ref="A6:A7"/>
    <mergeCell ref="B6:B7"/>
    <mergeCell ref="C6:D7"/>
    <mergeCell ref="E6:E7"/>
    <mergeCell ref="H6:H7"/>
    <mergeCell ref="I6:I7"/>
    <mergeCell ref="J6:J7"/>
    <mergeCell ref="K6:K7"/>
    <mergeCell ref="L6:L7"/>
    <mergeCell ref="M6:M7"/>
    <mergeCell ref="B38:P38"/>
    <mergeCell ref="A29:S29"/>
    <mergeCell ref="A30:E31"/>
    <mergeCell ref="G30:I31"/>
    <mergeCell ref="J30:S32"/>
    <mergeCell ref="A32:F33"/>
    <mergeCell ref="G32:I33"/>
    <mergeCell ref="M33:P33"/>
    <mergeCell ref="Q33:S33"/>
    <mergeCell ref="A28:D28"/>
    <mergeCell ref="E28:G28"/>
    <mergeCell ref="I28:J28"/>
    <mergeCell ref="M28:N28"/>
    <mergeCell ref="A34:S34"/>
  </mergeCells>
  <phoneticPr fontId="58" type="noConversion"/>
  <pageMargins left="0.70866141732283472" right="0.70866141732283472" top="0.74803149606299213" bottom="0.74803149606299213" header="0.31496062992125984" footer="0.31496062992125984"/>
  <pageSetup paperSize="9" orientation="landscape"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951">
              <controlPr defaultSize="0" autoPict="0">
                <anchor moveWithCells="1" sizeWithCells="1">
                  <from>
                    <xdr:col>1</xdr:col>
                    <xdr:colOff>952500</xdr:colOff>
                    <xdr:row>3</xdr:row>
                    <xdr:rowOff>289560</xdr:rowOff>
                  </from>
                  <to>
                    <xdr:col>1</xdr:col>
                    <xdr:colOff>998220</xdr:colOff>
                    <xdr:row>3</xdr:row>
                    <xdr:rowOff>327660</xdr:rowOff>
                  </to>
                </anchor>
              </controlPr>
            </control>
          </mc:Choice>
        </mc:AlternateContent>
        <mc:AlternateContent xmlns:mc="http://schemas.openxmlformats.org/markup-compatibility/2006">
          <mc:Choice Requires="x14">
            <control shapeId="29698" r:id="rId5" name="Check Box 2">
              <controlPr defaultSize="0" autoPict="0">
                <anchor moveWithCells="1" sizeWithCells="1">
                  <from>
                    <xdr:col>1</xdr:col>
                    <xdr:colOff>449580</xdr:colOff>
                    <xdr:row>3</xdr:row>
                    <xdr:rowOff>289560</xdr:rowOff>
                  </from>
                  <to>
                    <xdr:col>1</xdr:col>
                    <xdr:colOff>495300</xdr:colOff>
                    <xdr:row>3</xdr:row>
                    <xdr:rowOff>327660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2"/>
  <sheetViews>
    <sheetView view="pageBreakPreview" topLeftCell="H1" zoomScale="85" zoomScaleNormal="85" workbookViewId="0">
      <selection activeCell="U7" sqref="U7:U12"/>
    </sheetView>
  </sheetViews>
  <sheetFormatPr defaultColWidth="9" defaultRowHeight="15.6"/>
  <cols>
    <col min="1" max="1" width="6.8984375" style="289" customWidth="1"/>
    <col min="2" max="2" width="11.8984375" style="289" customWidth="1"/>
    <col min="3" max="7" width="9" style="289"/>
    <col min="8" max="8" width="16.3984375" style="289" customWidth="1"/>
    <col min="9" max="9" width="9" style="289"/>
    <col min="10" max="10" width="14" style="289" customWidth="1"/>
    <col min="11" max="11" width="14.59765625" style="289" customWidth="1"/>
    <col min="12" max="12" width="9.3984375" style="289" customWidth="1"/>
    <col min="13" max="13" width="9" style="289"/>
    <col min="14" max="14" width="10.796875" style="289" customWidth="1"/>
    <col min="15" max="15" width="9" style="289"/>
    <col min="16" max="16" width="10.59765625" style="289" customWidth="1"/>
    <col min="17" max="18" width="9" style="289"/>
    <col min="19" max="19" width="11.8984375" style="289" customWidth="1"/>
    <col min="20" max="20" width="9" style="289"/>
    <col min="21" max="21" width="33.796875" style="289" customWidth="1"/>
    <col min="22" max="16384" width="9" style="289"/>
  </cols>
  <sheetData>
    <row r="1" spans="1:21" ht="19.8" thickBot="1">
      <c r="A1" s="809" t="s">
        <v>128</v>
      </c>
      <c r="B1" s="809"/>
      <c r="C1" s="809"/>
      <c r="D1" s="809"/>
      <c r="E1" s="809"/>
      <c r="F1" s="809" t="s">
        <v>129</v>
      </c>
      <c r="G1" s="809"/>
      <c r="H1" s="809"/>
      <c r="I1" s="810" t="str">
        <f>IF('密封采购单'!P1="","",'密封采购单'!P1)</f>
      </c>
      <c r="J1" s="810"/>
      <c r="K1" s="810"/>
      <c r="L1" s="810"/>
      <c r="M1" s="810"/>
      <c r="N1" s="810"/>
      <c r="O1" s="810"/>
      <c r="P1" s="288"/>
      <c r="Q1" s="288"/>
      <c r="R1" s="288"/>
      <c r="S1" s="288"/>
    </row>
    <row r="2" spans="1:21" ht="26.4" thickTop="1">
      <c r="A2" s="811" t="s">
        <v>0</v>
      </c>
      <c r="B2" s="812"/>
      <c r="C2" s="813" t="str">
        <f>IF('选型表'!D3="","",'选型表'!D3)</f>
        <v>中石油吉林化工工程有限公司</v>
      </c>
      <c r="D2" s="814"/>
      <c r="E2" s="815"/>
      <c r="F2" s="816" t="s">
        <v>130</v>
      </c>
      <c r="G2" s="816"/>
      <c r="H2" s="816"/>
      <c r="I2" s="816"/>
      <c r="J2" s="816"/>
      <c r="K2" s="816"/>
      <c r="L2" s="816"/>
      <c r="M2" s="290"/>
      <c r="N2" s="290"/>
      <c r="O2" s="291" t="s">
        <v>131</v>
      </c>
      <c r="P2" s="292" t="str">
        <f>IF('选型表'!Y3="","",'选型表'!Y3)</f>
        <v>江苏省南通市通州湾绿色化工拓展区(主体港)</v>
      </c>
      <c r="Q2" s="818" t="str">
        <f>IF('选型表'!AB3="","",'选型表'!AB3)</f>
        <v>评审人</v>
      </c>
      <c r="R2" s="818"/>
      <c r="S2" s="293" t="str">
        <f>IF('选型表'!AC3="","",'选型表'!AC3)</f>
      </c>
    </row>
    <row r="3" spans="1:21" ht="42.6" customHeight="1" thickBot="1">
      <c r="A3" s="819" t="s">
        <v>132</v>
      </c>
      <c r="B3" s="820"/>
      <c r="C3" s="821" t="str">
        <f>IF('选型表'!D5="","",'选型表'!D5)</f>
        <v>蓝海新材料有限公司高端聚烯烃新材料项目10万吨/年POE装置</v>
      </c>
      <c r="D3" s="822"/>
      <c r="E3" s="823"/>
      <c r="F3" s="817"/>
      <c r="G3" s="817"/>
      <c r="H3" s="817"/>
      <c r="I3" s="817"/>
      <c r="J3" s="817"/>
      <c r="K3" s="817"/>
      <c r="L3" s="817"/>
      <c r="M3" s="294"/>
      <c r="N3" s="294"/>
      <c r="O3" s="295" t="s">
        <v>133</v>
      </c>
      <c r="P3" s="296" t="str">
        <f>IF('选型表'!Y5="","",'选型表'!Y5)</f>
      </c>
      <c r="Q3" s="824" t="s">
        <v>134</v>
      </c>
      <c r="R3" s="824"/>
      <c r="S3" s="297">
        <f>IF('选型表'!AC5="","",'选型表'!AC5)</f>
      </c>
    </row>
    <row r="4" spans="1:21" ht="19.8" thickTop="1">
      <c r="A4" s="825" t="s">
        <v>135</v>
      </c>
      <c r="B4" s="666"/>
      <c r="C4" s="666"/>
      <c r="D4" s="666"/>
      <c r="E4" s="666"/>
      <c r="F4" s="666"/>
      <c r="G4" s="666"/>
      <c r="H4" s="666"/>
      <c r="I4" s="666"/>
      <c r="J4" s="666"/>
      <c r="K4" s="666"/>
      <c r="L4" s="666"/>
      <c r="M4" s="666"/>
      <c r="N4" s="666"/>
      <c r="O4" s="826"/>
      <c r="P4" s="665" t="s">
        <v>136</v>
      </c>
      <c r="Q4" s="666"/>
      <c r="R4" s="666"/>
      <c r="S4" s="826"/>
    </row>
    <row r="5" spans="1:21" ht="18.600000000000001">
      <c r="A5" s="830" t="s">
        <v>33</v>
      </c>
      <c r="B5" s="833" t="s">
        <v>137</v>
      </c>
      <c r="C5" s="836" t="s">
        <v>138</v>
      </c>
      <c r="D5" s="837"/>
      <c r="E5" s="833" t="s">
        <v>139</v>
      </c>
      <c r="F5" s="833" t="str">
        <f>IF('选型表'!S6="","",'选型表'!S6)</f>
        <v>自吸高度m</v>
      </c>
      <c r="G5" s="827" t="s">
        <v>140</v>
      </c>
      <c r="H5" s="827" t="s">
        <v>141</v>
      </c>
      <c r="I5" s="827" t="s">
        <v>142</v>
      </c>
      <c r="J5" s="827" t="s">
        <v>143</v>
      </c>
      <c r="K5" s="827" t="s">
        <v>144</v>
      </c>
      <c r="L5" s="827" t="s">
        <v>145</v>
      </c>
      <c r="M5" s="827" t="s">
        <v>146</v>
      </c>
      <c r="N5" s="827" t="s">
        <v>147</v>
      </c>
      <c r="O5" s="833" t="s">
        <v>148</v>
      </c>
      <c r="P5" s="842" t="s">
        <v>149</v>
      </c>
      <c r="Q5" s="842"/>
      <c r="R5" s="842"/>
      <c r="S5" s="842" t="s">
        <v>74</v>
      </c>
    </row>
    <row r="6" spans="1:21" ht="18" customHeight="1">
      <c r="A6" s="831"/>
      <c r="B6" s="834"/>
      <c r="C6" s="838"/>
      <c r="D6" s="839"/>
      <c r="E6" s="834"/>
      <c r="F6" s="834"/>
      <c r="G6" s="828"/>
      <c r="H6" s="828"/>
      <c r="I6" s="828"/>
      <c r="J6" s="828"/>
      <c r="K6" s="828"/>
      <c r="L6" s="828"/>
      <c r="M6" s="828"/>
      <c r="N6" s="828"/>
      <c r="O6" s="834"/>
      <c r="P6" s="842" t="s">
        <v>116</v>
      </c>
      <c r="Q6" s="842" t="s">
        <v>150</v>
      </c>
      <c r="R6" s="842" t="s">
        <v>151</v>
      </c>
      <c r="S6" s="842"/>
    </row>
    <row r="7" spans="1:21" ht="18" customHeight="1">
      <c r="A7" s="832"/>
      <c r="B7" s="835"/>
      <c r="C7" s="840"/>
      <c r="D7" s="841"/>
      <c r="E7" s="834"/>
      <c r="F7" s="835"/>
      <c r="G7" s="828"/>
      <c r="H7" s="828"/>
      <c r="I7" s="828"/>
      <c r="J7" s="828"/>
      <c r="K7" s="829"/>
      <c r="L7" s="829"/>
      <c r="M7" s="829"/>
      <c r="N7" s="829"/>
      <c r="O7" s="835"/>
      <c r="P7" s="842"/>
      <c r="Q7" s="842"/>
      <c r="R7" s="842"/>
      <c r="S7" s="842"/>
      <c r="U7" s="462" t="s">
        <v>152</v>
      </c>
    </row>
    <row r="8" spans="1:21" ht="40.049999999999997" customHeight="1">
      <c r="A8" s="298" t="str">
        <f>IF('选型表'!A8="","",'选型表'!A8)</f>
        <v>001</v>
      </c>
      <c r="B8" s="299" t="str">
        <f>IF('选型表'!C8="","",'选型表'!C8)</f>
        <v>3100-P-3133A/B</v>
      </c>
      <c r="C8" s="300"/>
      <c r="D8" s="301"/>
      <c r="E8" s="299">
        <f>IF('选型表'!E8="","",'选型表'!E8)</f>
        <v>2</v>
      </c>
      <c r="F8" s="302">
        <f>IF('选型表'!T8="","",'选型表'!T8)</f>
      </c>
      <c r="G8" s="318">
        <f>IF('选型表'!X8="","",'选型表'!X8)</f>
      </c>
      <c r="H8" s="302">
        <f>IF('选型表'!AB8="","",'选型表'!AB8)</f>
      </c>
      <c r="I8" s="302">
        <f>IF('选型表'!AC8="","",'选型表'!AC8)</f>
      </c>
      <c r="J8" s="302"/>
      <c r="K8" s="221"/>
      <c r="L8" s="221">
        <f>IF('选型表'!AD8="","",'选型表'!AD8)</f>
      </c>
      <c r="M8" s="303" t="inlineStr">
        <is>
          <t>挠性膜片</t>
        </is>
      </c>
      <c r="N8" s="304"/>
      <c r="O8" s="305"/>
      <c r="P8" s="306"/>
      <c r="Q8" s="306"/>
      <c r="R8" s="306"/>
      <c r="S8" s="306"/>
      <c r="U8" s="462"/>
    </row>
    <row r="9" spans="1:21" ht="40.049999999999997" customHeight="1">
      <c r="A9" s="298" t="str">
        <f>IF('选型表'!A9="","",'选型表'!A9)</f>
        <v>002</v>
      </c>
      <c r="B9" s="299" t="str">
        <f>IF('选型表'!C9="","",'选型表'!C9)</f>
        <v>3100-P-3143A/B</v>
      </c>
      <c r="C9" s="300"/>
      <c r="D9" s="301"/>
      <c r="E9" s="299">
        <f>IF('选型表'!E9="","",'选型表'!E9)</f>
        <v>2</v>
      </c>
      <c r="F9" s="302">
        <f>IF('选型表'!T9="","",'选型表'!T9)</f>
      </c>
      <c r="G9" s="318">
        <f>IF('选型表'!X9="","",'选型表'!X9)</f>
      </c>
      <c r="H9" s="302">
        <f>IF('选型表'!AB9="","",'选型表'!AB9)</f>
      </c>
      <c r="I9" s="302">
        <f>IF('选型表'!AC9="","",'选型表'!AC9)</f>
      </c>
      <c r="J9" s="302"/>
      <c r="K9" s="221"/>
      <c r="L9" s="221">
        <f>IF('选型表'!AD9="","",'选型表'!AD9)</f>
      </c>
      <c r="M9" s="303" t="inlineStr">
        <is>
          <t>挠性膜片</t>
        </is>
      </c>
      <c r="N9" s="304"/>
      <c r="O9" s="305"/>
      <c r="P9" s="306"/>
      <c r="Q9" s="306"/>
      <c r="R9" s="306"/>
      <c r="S9" s="306"/>
      <c r="U9" s="462"/>
    </row>
    <row r="10" spans="1:21" ht="40.049999999999997" customHeight="1">
      <c r="A10" s="298" t="str">
        <f>IF('选型表'!A10="","",'选型表'!A10)</f>
        <v>003</v>
      </c>
      <c r="B10" s="299" t="str">
        <f>IF('选型表'!C10="","",'选型表'!C10)</f>
        <v>3100-P-4112A/B</v>
      </c>
      <c r="C10" s="300"/>
      <c r="D10" s="301"/>
      <c r="E10" s="299">
        <f>IF('选型表'!E10="","",'选型表'!E10)</f>
        <v>2</v>
      </c>
      <c r="F10" s="302">
        <f>IF('选型表'!T10="","",'选型表'!T10)</f>
      </c>
      <c r="G10" s="318">
        <f>IF('选型表'!X10="","",'选型表'!X10)</f>
      </c>
      <c r="H10" s="302">
        <f>IF('选型表'!AB10="","",'选型表'!AB10)</f>
      </c>
      <c r="I10" s="302">
        <f>IF('选型表'!AC10="","",'选型表'!AC10)</f>
      </c>
      <c r="J10" s="302"/>
      <c r="K10" s="221"/>
      <c r="L10" s="221">
        <f>IF('选型表'!AD10="","",'选型表'!AD10)</f>
      </c>
      <c r="M10" s="303" t="inlineStr">
        <is>
          <t>挠性膜片</t>
        </is>
      </c>
      <c r="N10" s="304"/>
      <c r="O10" s="305"/>
      <c r="P10" s="306"/>
      <c r="Q10" s="306"/>
      <c r="R10" s="306"/>
      <c r="S10" s="306"/>
      <c r="U10" s="462"/>
    </row>
    <row r="11" spans="1:21" ht="40.049999999999997" customHeight="1">
      <c r="A11" s="298" t="str">
        <f>IF('选型表'!A11="","",'选型表'!A11)</f>
        <v>004</v>
      </c>
      <c r="B11" s="299" t="str">
        <f>IF('选型表'!C11="","",'选型表'!C11)</f>
        <v>3100-P-4123A/B</v>
      </c>
      <c r="C11" s="300"/>
      <c r="D11" s="301"/>
      <c r="E11" s="299">
        <f>IF('选型表'!E11="","",'选型表'!E11)</f>
        <v>2</v>
      </c>
      <c r="F11" s="302">
        <f>IF('选型表'!T11="","",'选型表'!T11)</f>
      </c>
      <c r="G11" s="318">
        <f>IF('选型表'!X11="","",'选型表'!X11)</f>
      </c>
      <c r="H11" s="302">
        <f>IF('选型表'!AB11="","",'选型表'!AB11)</f>
      </c>
      <c r="I11" s="302">
        <f>IF('选型表'!AC11="","",'选型表'!AC11)</f>
      </c>
      <c r="J11" s="302"/>
      <c r="K11" s="221"/>
      <c r="L11" s="221">
        <f>IF('选型表'!AD11="","",'选型表'!AD11)</f>
      </c>
      <c r="M11" s="303" t="inlineStr">
        <is>
          <t>挠性膜片</t>
        </is>
      </c>
      <c r="N11" s="304"/>
      <c r="O11" s="305"/>
      <c r="P11" s="306"/>
      <c r="Q11" s="306"/>
      <c r="R11" s="306"/>
      <c r="S11" s="306"/>
      <c r="U11" s="462"/>
    </row>
    <row r="12" spans="1:21" ht="40.049999999999997" customHeight="1">
      <c r="A12" s="298" t="str">
        <f>IF('选型表'!A12="","",'选型表'!A12)</f>
        <v>005</v>
      </c>
      <c r="B12" s="299" t="str">
        <f>IF('选型表'!C12="","",'选型表'!C12)</f>
        <v>3100-P-4133A/B</v>
      </c>
      <c r="C12" s="300"/>
      <c r="D12" s="301"/>
      <c r="E12" s="299">
        <f>IF('选型表'!E12="","",'选型表'!E12)</f>
        <v>2</v>
      </c>
      <c r="F12" s="302">
        <f>IF('选型表'!T12="","",'选型表'!T12)</f>
      </c>
      <c r="G12" s="318">
        <f>IF('选型表'!X12="","",'选型表'!X12)</f>
      </c>
      <c r="H12" s="302">
        <f>IF('选型表'!AB12="","",'选型表'!AB12)</f>
      </c>
      <c r="I12" s="302">
        <f>IF('选型表'!AC12="","",'选型表'!AC12)</f>
      </c>
      <c r="J12" s="302"/>
      <c r="K12" s="221"/>
      <c r="L12" s="221">
        <f>IF('选型表'!AD12="","",'选型表'!AD12)</f>
      </c>
      <c r="M12" s="303" t="inlineStr">
        <is>
          <t>挠性膜片</t>
        </is>
      </c>
      <c r="N12" s="303"/>
      <c r="O12" s="307"/>
      <c r="P12" s="259"/>
      <c r="Q12" s="259"/>
      <c r="R12" s="259"/>
      <c r="S12" s="259"/>
      <c r="U12" s="462"/>
    </row>
    <row r="13" spans="1:21" ht="40.049999999999997" customHeight="1">
      <c r="A13" s="298" t="str">
        <f>IF('选型表'!A13="","",'选型表'!A13)</f>
        <v>006</v>
      </c>
      <c r="B13" s="299" t="str">
        <f>IF('选型表'!C13="","",'选型表'!C13)</f>
        <v>3100-P-4134</v>
      </c>
      <c r="C13" s="300"/>
      <c r="D13" s="301"/>
      <c r="E13" s="299">
        <f>IF('选型表'!E13="","",'选型表'!E13)</f>
        <v>1</v>
      </c>
      <c r="F13" s="302">
        <f>IF('选型表'!T13="","",'选型表'!T13)</f>
      </c>
      <c r="G13" s="318">
        <f>IF('选型表'!X13="","",'选型表'!X13)</f>
      </c>
      <c r="H13" s="302">
        <f>IF('选型表'!AB13="","",'选型表'!AB13)</f>
      </c>
      <c r="I13" s="302">
        <f>IF('选型表'!AC13="","",'选型表'!AC13)</f>
      </c>
      <c r="J13" s="302"/>
      <c r="K13" s="221"/>
      <c r="L13" s="221">
        <f>IF('选型表'!AD13="","",'选型表'!AD13)</f>
      </c>
      <c r="M13" s="303" t="inlineStr">
        <is>
          <t>挠性膜片</t>
        </is>
      </c>
      <c r="N13" s="304"/>
      <c r="O13" s="305"/>
      <c r="P13" s="306"/>
      <c r="Q13" s="306"/>
      <c r="R13" s="306"/>
      <c r="S13" s="306"/>
      <c r="U13" s="462"/>
    </row>
    <row r="14" spans="1:21" ht="40.049999999999997" customHeight="1">
      <c r="A14" s="298" t="str">
        <f>IF('选型表'!A14="","",'选型表'!A14)</f>
        <v>007</v>
      </c>
      <c r="B14" s="299" t="str">
        <f>IF('选型表'!C14="","",'选型表'!C14)</f>
        <v>3100-P-8121A/B</v>
      </c>
      <c r="C14" s="300"/>
      <c r="D14" s="301"/>
      <c r="E14" s="299">
        <f>IF('选型表'!E14="","",'选型表'!E14)</f>
        <v>2</v>
      </c>
      <c r="F14" s="302">
        <f>IF('选型表'!T14="","",'选型表'!T14)</f>
      </c>
      <c r="G14" s="318">
        <f>IF('选型表'!X14="","",'选型表'!X14)</f>
      </c>
      <c r="H14" s="302">
        <f>IF('选型表'!AB14="","",'选型表'!AB14)</f>
      </c>
      <c r="I14" s="302">
        <f>IF('选型表'!AC14="","",'选型表'!AC14)</f>
      </c>
      <c r="J14" s="302"/>
      <c r="K14" s="221"/>
      <c r="L14" s="221">
        <f>IF('选型表'!AD14="","",'选型表'!AD14)</f>
      </c>
      <c r="M14" s="303" t="inlineStr">
        <is>
          <t>挠性膜片</t>
        </is>
      </c>
      <c r="N14" s="304"/>
      <c r="O14" s="305"/>
      <c r="P14" s="306"/>
      <c r="Q14" s="306"/>
      <c r="R14" s="306"/>
      <c r="S14" s="306"/>
      <c r="U14" s="462"/>
    </row>
    <row r="15" spans="1:21" ht="40.049999999999997" customHeight="1">
      <c r="A15" s="298" t="str">
        <f>IF('选型表'!A15="","",'选型表'!A15)</f>
        <v>008</v>
      </c>
      <c r="B15" s="299" t="str">
        <f>IF('选型表'!C15="","",'选型表'!C15)</f>
        <v>3100-P-8151AB</v>
      </c>
      <c r="C15" s="300"/>
      <c r="D15" s="301"/>
      <c r="E15" s="299">
        <f>IF('选型表'!E15="","",'选型表'!E15)</f>
        <v>2</v>
      </c>
      <c r="F15" s="302">
        <f>IF('选型表'!T15="","",'选型表'!T15)</f>
      </c>
      <c r="G15" s="318">
        <f>IF('选型表'!X15="","",'选型表'!X15)</f>
      </c>
      <c r="H15" s="302">
        <f>IF('选型表'!AB15="","",'选型表'!AB15)</f>
      </c>
      <c r="I15" s="302">
        <f>IF('选型表'!AC15="","",'选型表'!AC15)</f>
      </c>
      <c r="J15" s="302"/>
      <c r="K15" s="221"/>
      <c r="L15" s="221">
        <f>IF('选型表'!AD15="","",'选型表'!AD15)</f>
      </c>
      <c r="M15" s="303" t="inlineStr">
        <is>
          <t>挠性膜片</t>
        </is>
      </c>
      <c r="N15" s="304"/>
      <c r="O15" s="305"/>
      <c r="P15" s="306"/>
      <c r="Q15" s="306"/>
      <c r="R15" s="306"/>
      <c r="S15" s="306"/>
      <c r="U15" s="462"/>
    </row>
    <row r="16" spans="1:21" ht="40.049999999999997" customHeight="1">
      <c r="A16" s="298" t="str">
        <f>IF('选型表'!A16="","",'选型表'!A16)</f>
        <v>009</v>
      </c>
      <c r="B16" s="299" t="str">
        <f>IF('选型表'!C16="","",'选型表'!C16)</f>
        <v>3100-P-8171</v>
      </c>
      <c r="C16" s="300"/>
      <c r="D16" s="301"/>
      <c r="E16" s="299">
        <f>IF('选型表'!E16="","",'选型表'!E16)</f>
        <v>1</v>
      </c>
      <c r="F16" s="302">
        <f>IF('选型表'!T16="","",'选型表'!T16)</f>
      </c>
      <c r="G16" s="318">
        <f>IF('选型表'!X16="","",'选型表'!X16)</f>
      </c>
      <c r="H16" s="302">
        <f>IF('选型表'!AB16="","",'选型表'!AB16)</f>
      </c>
      <c r="I16" s="302">
        <f>IF('选型表'!AC16="","",'选型表'!AC16)</f>
      </c>
      <c r="J16" s="302"/>
      <c r="K16" s="221"/>
      <c r="L16" s="221">
        <f>IF('选型表'!AD16="","",'选型表'!AD16)</f>
      </c>
      <c r="M16" s="303" t="inlineStr">
        <is>
          <t>挠性膜片</t>
        </is>
      </c>
      <c r="N16" s="304"/>
      <c r="O16" s="305"/>
      <c r="P16" s="306"/>
      <c r="Q16" s="306"/>
      <c r="R16" s="306"/>
      <c r="S16" s="306"/>
      <c r="U16" s="462"/>
    </row>
    <row r="17" spans="1:21" ht="40.049999999999997" customHeight="1">
      <c r="A17" s="298" t="str">
        <f>IF('选型表'!A17="","",'选型表'!A17)</f>
        <v>010</v>
      </c>
      <c r="B17" s="299" t="str">
        <f>IF('选型表'!C17="","",'选型表'!C17)</f>
        <v>3100-P-3233A/B</v>
      </c>
      <c r="C17" s="300"/>
      <c r="D17" s="301"/>
      <c r="E17" s="299">
        <f>IF('选型表'!E17="","",'选型表'!E17)</f>
        <v>2</v>
      </c>
      <c r="F17" s="302">
        <f>IF('选型表'!T17="","",'选型表'!T17)</f>
      </c>
      <c r="G17" s="318">
        <f>IF('选型表'!X17="","",'选型表'!X17)</f>
      </c>
      <c r="H17" s="302">
        <f>IF('选型表'!AB17="","",'选型表'!AB17)</f>
      </c>
      <c r="I17" s="302">
        <f>IF('选型表'!AC17="","",'选型表'!AC17)</f>
      </c>
      <c r="J17" s="302"/>
      <c r="K17" s="221"/>
      <c r="L17" s="221">
        <f>IF('选型表'!AD17="","",'选型表'!AD17)</f>
      </c>
      <c r="M17" s="303" t="inlineStr">
        <is>
          <t>挠性膜片</t>
        </is>
      </c>
      <c r="N17" s="304"/>
      <c r="O17" s="305"/>
      <c r="P17" s="306"/>
      <c r="Q17" s="306"/>
      <c r="R17" s="306"/>
      <c r="S17" s="306"/>
      <c r="U17" s="462"/>
    </row>
    <row r="18" spans="1:21" ht="40.049999999999997" customHeight="1">
      <c r="A18" s="298" t="str">
        <f>IF('选型表'!A18="","",'选型表'!A18)</f>
        <v>011</v>
      </c>
      <c r="B18" s="299" t="str">
        <f>IF('选型表'!C18="","",'选型表'!C18)</f>
        <v>3100-P-3243A/B</v>
      </c>
      <c r="C18" s="300"/>
      <c r="D18" s="301"/>
      <c r="E18" s="299">
        <f>IF('选型表'!E18="","",'选型表'!E18)</f>
        <v>2</v>
      </c>
      <c r="F18" s="302">
        <f>IF('选型表'!T18="","",'选型表'!T18)</f>
      </c>
      <c r="G18" s="318">
        <f>IF('选型表'!X18="","",'选型表'!X18)</f>
      </c>
      <c r="H18" s="302">
        <f>IF('选型表'!AB18="","",'选型表'!AB18)</f>
      </c>
      <c r="I18" s="302">
        <f>IF('选型表'!AC18="","",'选型表'!AC18)</f>
      </c>
      <c r="J18" s="302"/>
      <c r="K18" s="221"/>
      <c r="L18" s="221">
        <f>IF('选型表'!AD18="","",'选型表'!AD18)</f>
      </c>
      <c r="M18" s="303" t="inlineStr">
        <is>
          <t>挠性膜片</t>
        </is>
      </c>
      <c r="N18" s="304"/>
      <c r="O18" s="305"/>
      <c r="P18" s="306"/>
      <c r="Q18" s="306"/>
      <c r="R18" s="306"/>
      <c r="S18" s="306"/>
      <c r="U18" s="462"/>
    </row>
    <row r="19" spans="1:21" ht="40.049999999999997" customHeight="1">
      <c r="A19" s="298" t="str">
        <f>IF('选型表'!A19="","",'选型表'!A19)</f>
        <v>012</v>
      </c>
      <c r="B19" s="299" t="str">
        <f>IF('选型表'!C19="","",'选型表'!C19)</f>
        <v>3100-P-4212A/B</v>
      </c>
      <c r="C19" s="300"/>
      <c r="D19" s="301"/>
      <c r="E19" s="299">
        <f>IF('选型表'!E19="","",'选型表'!E19)</f>
        <v>2</v>
      </c>
      <c r="F19" s="302">
        <f>IF('选型表'!T19="","",'选型表'!T19)</f>
      </c>
      <c r="G19" s="318">
        <f>IF('选型表'!X19="","",'选型表'!X19)</f>
      </c>
      <c r="H19" s="302">
        <f>IF('选型表'!AB19="","",'选型表'!AB19)</f>
      </c>
      <c r="I19" s="302">
        <f>IF('选型表'!AC19="","",'选型表'!AC19)</f>
      </c>
      <c r="J19" s="302"/>
      <c r="K19" s="221"/>
      <c r="L19" s="221">
        <f>IF('选型表'!AD19="","",'选型表'!AD19)</f>
      </c>
      <c r="M19" s="303" t="inlineStr">
        <is>
          <t>挠性膜片</t>
        </is>
      </c>
      <c r="N19" s="304"/>
      <c r="O19" s="305"/>
      <c r="P19" s="306"/>
      <c r="Q19" s="306"/>
      <c r="R19" s="306"/>
      <c r="S19" s="306"/>
      <c r="U19" s="462"/>
    </row>
    <row r="20" spans="1:21" ht="40.049999999999997" customHeight="1">
      <c r="A20" s="298" t="str">
        <f>IF('选型表'!A20="","",'选型表'!A20)</f>
        <v>013</v>
      </c>
      <c r="B20" s="299" t="str">
        <f>IF('选型表'!C20="","",'选型表'!C20)</f>
        <v>3100-P-4213A/B</v>
      </c>
      <c r="C20" s="300"/>
      <c r="D20" s="301"/>
      <c r="E20" s="299">
        <f>IF('选型表'!E20="","",'选型表'!E20)</f>
        <v>2</v>
      </c>
      <c r="F20" s="302">
        <f>IF('选型表'!T20="","",'选型表'!T20)</f>
      </c>
      <c r="G20" s="318">
        <f>IF('选型表'!X20="","",'选型表'!X20)</f>
      </c>
      <c r="H20" s="302">
        <f>IF('选型表'!AB20="","",'选型表'!AB20)</f>
      </c>
      <c r="I20" s="302">
        <f>IF('选型表'!AC20="","",'选型表'!AC20)</f>
      </c>
      <c r="J20" s="302"/>
      <c r="K20" s="221"/>
      <c r="L20" s="221">
        <f>IF('选型表'!AD20="","",'选型表'!AD20)</f>
      </c>
      <c r="M20" s="303" t="inlineStr">
        <is>
          <t>挠性膜片</t>
        </is>
      </c>
      <c r="N20" s="304"/>
      <c r="O20" s="305"/>
      <c r="P20" s="306"/>
      <c r="Q20" s="306"/>
      <c r="R20" s="306"/>
      <c r="S20" s="306"/>
      <c r="U20" s="462"/>
    </row>
    <row r="21" spans="1:21" ht="40.049999999999997" customHeight="1">
      <c r="A21" s="298" t="str">
        <f>IF('选型表'!A21="","",'选型表'!A21)</f>
        <v>014</v>
      </c>
      <c r="B21" s="299" t="str">
        <f>IF('选型表'!C21="","",'选型表'!C21)</f>
        <v>3100-P-4223A/B</v>
      </c>
      <c r="C21" s="300"/>
      <c r="D21" s="301"/>
      <c r="E21" s="299">
        <f>IF('选型表'!E21="","",'选型表'!E21)</f>
        <v>2</v>
      </c>
      <c r="F21" s="302">
        <f>IF('选型表'!T21="","",'选型表'!T21)</f>
      </c>
      <c r="G21" s="318">
        <f>IF('选型表'!X21="","",'选型表'!X21)</f>
      </c>
      <c r="H21" s="302">
        <f>IF('选型表'!AB21="","",'选型表'!AB21)</f>
      </c>
      <c r="I21" s="302">
        <f>IF('选型表'!AC21="","",'选型表'!AC21)</f>
      </c>
      <c r="J21" s="302"/>
      <c r="K21" s="221"/>
      <c r="L21" s="221">
        <f>IF('选型表'!AD21="","",'选型表'!AD21)</f>
      </c>
      <c r="M21" s="303" t="inlineStr">
        <is>
          <t>挠性膜片</t>
        </is>
      </c>
      <c r="N21" s="304"/>
      <c r="O21" s="305"/>
      <c r="P21" s="306"/>
      <c r="Q21" s="306"/>
      <c r="R21" s="306"/>
      <c r="S21" s="306"/>
      <c r="U21" s="462"/>
    </row>
    <row r="22" spans="1:21" ht="40.049999999999997" customHeight="1">
      <c r="A22" s="298" t="str">
        <f>IF('选型表'!A22="","",'选型表'!A22)</f>
        <v>015</v>
      </c>
      <c r="B22" s="299" t="str">
        <f>IF('选型表'!C22="","",'选型表'!C22)</f>
        <v>3100-P-4233A/B</v>
      </c>
      <c r="C22" s="300"/>
      <c r="D22" s="301"/>
      <c r="E22" s="299">
        <f>IF('选型表'!E22="","",'选型表'!E22)</f>
        <v>2</v>
      </c>
      <c r="F22" s="302">
        <f>IF('选型表'!T22="","",'选型表'!T22)</f>
      </c>
      <c r="G22" s="318">
        <f>IF('选型表'!X22="","",'选型表'!X22)</f>
      </c>
      <c r="H22" s="302">
        <f>IF('选型表'!AB22="","",'选型表'!AB22)</f>
      </c>
      <c r="I22" s="302">
        <f>IF('选型表'!AC22="","",'选型表'!AC22)</f>
      </c>
      <c r="J22" s="302"/>
      <c r="K22" s="221"/>
      <c r="L22" s="221">
        <f>IF('选型表'!AD22="","",'选型表'!AD22)</f>
      </c>
      <c r="M22" s="303" t="inlineStr">
        <is>
          <t>挠性膜片</t>
        </is>
      </c>
      <c r="N22" s="304"/>
      <c r="O22" s="305"/>
      <c r="P22" s="306"/>
      <c r="Q22" s="306"/>
      <c r="R22" s="306"/>
      <c r="S22" s="306"/>
      <c r="U22" s="462"/>
    </row>
    <row r="23" spans="1:21" ht="40.049999999999997" customHeight="1">
      <c r="A23" s="298" t="str">
        <f>IF('选型表'!A23="","",'选型表'!A23)</f>
        <v>016</v>
      </c>
      <c r="B23" s="299" t="str">
        <f>IF('选型表'!C23="","",'选型表'!C23)</f>
        <v>3100-P-4234</v>
      </c>
      <c r="C23" s="300"/>
      <c r="D23" s="301"/>
      <c r="E23" s="299">
        <f>IF('选型表'!E23="","",'选型表'!E23)</f>
        <v>1</v>
      </c>
      <c r="F23" s="302">
        <f>IF('选型表'!T23="","",'选型表'!T23)</f>
      </c>
      <c r="G23" s="318">
        <f>IF('选型表'!X23="","",'选型表'!X23)</f>
      </c>
      <c r="H23" s="302">
        <f>IF('选型表'!AB23="","",'选型表'!AB23)</f>
      </c>
      <c r="I23" s="302">
        <f>IF('选型表'!AC23="","",'选型表'!AC23)</f>
      </c>
      <c r="J23" s="302"/>
      <c r="K23" s="221"/>
      <c r="L23" s="221">
        <f>IF('选型表'!AD23="","",'选型表'!AD23)</f>
      </c>
      <c r="M23" s="303" t="inlineStr">
        <is>
          <t>挠性膜片</t>
        </is>
      </c>
      <c r="N23" s="304"/>
      <c r="O23" s="305"/>
      <c r="P23" s="306"/>
      <c r="Q23" s="306"/>
      <c r="R23" s="306"/>
      <c r="S23" s="306"/>
      <c r="U23" s="462"/>
    </row>
    <row r="24" spans="1:21" ht="40.049999999999997" customHeight="1">
      <c r="A24" s="298" t="str">
        <f>IF('选型表'!A24="","",'选型表'!A24)</f>
        <v>017</v>
      </c>
      <c r="B24" s="299" t="str">
        <f>IF('选型表'!C24="","",'选型表'!C24)</f>
        <v>3100-P-8221A/B</v>
      </c>
      <c r="C24" s="300"/>
      <c r="D24" s="301"/>
      <c r="E24" s="299">
        <f>IF('选型表'!E24="","",'选型表'!E24)</f>
        <v>2</v>
      </c>
      <c r="F24" s="302">
        <f>IF('选型表'!T24="","",'选型表'!T24)</f>
      </c>
      <c r="G24" s="318">
        <f>IF('选型表'!X24="","",'选型表'!X24)</f>
      </c>
      <c r="H24" s="302">
        <f>IF('选型表'!AB24="","",'选型表'!AB24)</f>
      </c>
      <c r="I24" s="302">
        <f>IF('选型表'!AC24="","",'选型表'!AC24)</f>
      </c>
      <c r="J24" s="302"/>
      <c r="K24" s="221"/>
      <c r="L24" s="221">
        <f>IF('选型表'!AD24="","",'选型表'!AD24)</f>
      </c>
      <c r="M24" s="303" t="inlineStr">
        <is>
          <t>挠性膜片</t>
        </is>
      </c>
      <c r="N24" s="304"/>
      <c r="O24" s="305"/>
      <c r="P24" s="306"/>
      <c r="Q24" s="306"/>
      <c r="R24" s="306"/>
      <c r="S24" s="306"/>
      <c r="U24" s="462"/>
    </row>
    <row r="25" spans="1:21" ht="40.049999999999997" customHeight="1">
      <c r="A25" s="298" t="str">
        <f>IF('选型表'!A25="","",'选型表'!A25)</f>
        <v>018</v>
      </c>
      <c r="B25" s="299" t="str">
        <f>IF('选型表'!C25="","",'选型表'!C25)</f>
        <v>3100-P-8301A/B</v>
      </c>
      <c r="C25" s="300"/>
      <c r="D25" s="301"/>
      <c r="E25" s="299">
        <f>IF('选型表'!E25="","",'选型表'!E25)</f>
        <v>2</v>
      </c>
      <c r="F25" s="302">
        <f>IF('选型表'!T25="","",'选型表'!T25)</f>
      </c>
      <c r="G25" s="318">
        <f>IF('选型表'!X25="","",'选型表'!X25)</f>
      </c>
      <c r="H25" s="302">
        <f>IF('选型表'!AB25="","",'选型表'!AB25)</f>
      </c>
      <c r="I25" s="302">
        <f>IF('选型表'!AC25="","",'选型表'!AC25)</f>
      </c>
      <c r="J25" s="302"/>
      <c r="K25" s="221"/>
      <c r="L25" s="221">
        <f>IF('选型表'!AD25="","",'选型表'!AD25)</f>
      </c>
      <c r="M25" s="303" t="inlineStr">
        <is>
          <t>挠性膜片</t>
        </is>
      </c>
      <c r="N25" s="304"/>
      <c r="O25" s="305"/>
      <c r="P25" s="306"/>
      <c r="Q25" s="306"/>
      <c r="R25" s="306"/>
      <c r="S25" s="306"/>
      <c r="U25" s="462"/>
    </row>
    <row r="26" spans="1:21" ht="40.049999999999997" customHeight="1">
      <c r="A26" s="298" t="str">
        <f>IF('选型表'!A26="","",'选型表'!A26)</f>
        <v>019</v>
      </c>
      <c r="B26" s="299" t="str">
        <f>IF('选型表'!C26="","",'选型表'!C26)</f>
        <v>3100-P-8302A/B</v>
      </c>
      <c r="C26" s="300"/>
      <c r="D26" s="301"/>
      <c r="E26" s="299">
        <f>IF('选型表'!E26="","",'选型表'!E26)</f>
        <v>2</v>
      </c>
      <c r="F26" s="302">
        <f>IF('选型表'!T26="","",'选型表'!T26)</f>
      </c>
      <c r="G26" s="318">
        <f>IF('选型表'!X26="","",'选型表'!X26)</f>
      </c>
      <c r="H26" s="302">
        <f>IF('选型表'!AB26="","",'选型表'!AB26)</f>
      </c>
      <c r="I26" s="302">
        <f>IF('选型表'!AC26="","",'选型表'!AC26)</f>
      </c>
      <c r="J26" s="302"/>
      <c r="K26" s="221"/>
      <c r="L26" s="221">
        <f>IF('选型表'!AD26="","",'选型表'!AD26)</f>
      </c>
      <c r="M26" s="303" t="inlineStr">
        <is>
          <t>挠性膜片</t>
        </is>
      </c>
      <c r="N26" s="304"/>
      <c r="O26" s="305"/>
      <c r="P26" s="306"/>
      <c r="Q26" s="306"/>
      <c r="R26" s="306"/>
      <c r="S26" s="306"/>
      <c r="U26" s="462"/>
    </row>
    <row r="27" spans="1:21" ht="40.049999999999997" customHeight="1">
      <c r="A27" s="298" t="str">
        <f>IF('选型表'!A27="","",'选型表'!A27)</f>
        <v>020</v>
      </c>
      <c r="B27" s="299" t="str">
        <f>IF('选型表'!C27="","",'选型表'!C27)</f>
        <v>3100-P-8303A/B/C</v>
      </c>
      <c r="C27" s="300"/>
      <c r="D27" s="301"/>
      <c r="E27" s="299">
        <f>IF('选型表'!E27="","",'选型表'!E27)</f>
        <v>3</v>
      </c>
      <c r="F27" s="302">
        <f>IF('选型表'!T27="","",'选型表'!T27)</f>
      </c>
      <c r="G27" s="318">
        <f>IF('选型表'!X27="","",'选型表'!X27)</f>
      </c>
      <c r="H27" s="302">
        <f>IF('选型表'!AB27="","",'选型表'!AB27)</f>
      </c>
      <c r="I27" s="302">
        <f>IF('选型表'!AC27="","",'选型表'!AC27)</f>
      </c>
      <c r="J27" s="302"/>
      <c r="K27" s="221"/>
      <c r="L27" s="221">
        <f>IF('选型表'!AD27="","",'选型表'!AD27)</f>
      </c>
      <c r="M27" s="303" t="inlineStr">
        <is>
          <t>挠性膜片</t>
        </is>
      </c>
      <c r="N27" s="304"/>
      <c r="O27" s="305"/>
      <c r="P27" s="306"/>
      <c r="Q27" s="306"/>
      <c r="R27" s="306"/>
      <c r="S27" s="306"/>
      <c r="U27" s="462"/>
    </row>
    <row r="28" spans="1:21" ht="16.8">
      <c r="A28" s="308"/>
      <c r="B28" s="309"/>
      <c r="C28" s="310"/>
      <c r="D28" s="258" t="s">
        <v>153</v>
      </c>
      <c r="E28" s="311">
        <f>SUM(E8:E27)</f>
        <v>38</v>
      </c>
      <c r="F28" s="312"/>
      <c r="G28" s="312"/>
      <c r="H28" s="313"/>
      <c r="I28" s="314"/>
      <c r="J28" s="314"/>
      <c r="K28" s="314"/>
      <c r="L28" s="314"/>
      <c r="M28" s="314"/>
      <c r="N28" s="314"/>
      <c r="O28" s="314"/>
      <c r="P28" s="315"/>
      <c r="Q28" s="315"/>
      <c r="R28" s="311"/>
      <c r="S28" s="315"/>
    </row>
    <row r="29" spans="1:21" ht="26.1" customHeight="1">
      <c r="A29" s="843"/>
      <c r="B29" s="844"/>
      <c r="C29" s="844"/>
      <c r="D29" s="844"/>
      <c r="E29" s="844"/>
      <c r="F29" s="844"/>
      <c r="G29" s="844"/>
      <c r="H29" s="844"/>
      <c r="I29" s="844"/>
      <c r="J29" s="844"/>
      <c r="K29" s="844"/>
      <c r="L29" s="844"/>
      <c r="M29" s="844"/>
      <c r="N29" s="844"/>
      <c r="O29" s="844"/>
      <c r="P29" s="844"/>
      <c r="Q29" s="844"/>
      <c r="R29" s="844"/>
      <c r="S29" s="844"/>
    </row>
    <row r="30" spans="1:21" ht="101.50" customHeight="1">
      <c r="A30" s="845" t="s">
        <v>154</v>
      </c>
      <c r="B30" s="846"/>
      <c r="C30" s="846"/>
      <c r="D30" s="846"/>
      <c r="E30" s="846"/>
      <c r="F30" s="847"/>
      <c r="G30" s="316"/>
      <c r="H30" s="927" t="inlineStr">
        <is>
          <t xml:space="preserve">其它约定事项：
1、联轴器执行标准要求：按API 671执行
2、联轴器的备件要求：提供两年操作备品备件清单并单独报价
3、联轴器的结构要求：联轴器型式：挠性膜片、加长段；采用无润滑结构；不允许采用皮带传动和链传动；联轴器及其与轴接合部分承载能力≥最大驱动机功率的125%（含驱动机使用系数）；护罩：全封闭无火花型联轴器护罩，带盘车窗；承受任意方向900N静载荷时偏转不超过3mm</t>
        </is>
      </c>
      <c r="I30" s="849"/>
      <c r="J30" s="849"/>
      <c r="K30" s="849"/>
      <c r="L30" s="849"/>
      <c r="M30" s="849"/>
      <c r="N30" s="849"/>
      <c r="O30" s="849"/>
      <c r="P30" s="849"/>
      <c r="Q30" s="849"/>
      <c r="R30" s="849"/>
      <c r="S30" s="849"/>
    </row>
    <row r="31" spans="1:21" ht="51.9" customHeight="1" thickBot="1">
      <c r="A31" s="852" t="s">
        <v>156</v>
      </c>
      <c r="B31" s="853"/>
      <c r="C31" s="853"/>
      <c r="D31" s="853"/>
      <c r="E31" s="853"/>
      <c r="F31" s="854"/>
      <c r="G31" s="317"/>
      <c r="H31" s="850"/>
      <c r="I31" s="851"/>
      <c r="J31" s="851"/>
      <c r="K31" s="851"/>
      <c r="L31" s="851"/>
      <c r="M31" s="851"/>
      <c r="N31" s="851"/>
      <c r="O31" s="851"/>
      <c r="P31" s="851"/>
      <c r="Q31" s="851"/>
      <c r="R31" s="851"/>
      <c r="S31" s="851"/>
    </row>
    <row r="32" spans="1:19" ht="19.8" thickTop="1">
      <c r="A32" s="855" t="s">
        <v>157</v>
      </c>
      <c r="B32" s="855"/>
      <c r="C32" s="855"/>
      <c r="D32" s="855"/>
      <c r="E32" s="855"/>
      <c r="F32" s="855"/>
      <c r="G32" s="855"/>
      <c r="H32" s="855"/>
      <c r="I32" s="855"/>
      <c r="J32" s="855"/>
      <c r="K32" s="855"/>
      <c r="L32" s="855"/>
      <c r="M32" s="855"/>
      <c r="N32" s="855"/>
      <c r="O32" s="855"/>
      <c r="P32" s="855"/>
      <c r="Q32" s="855"/>
      <c r="R32" s="855"/>
      <c r="S32" s="855"/>
    </row>
  </sheetData>
  <mergeCells count="38">
    <mergeCell ref="A29:S29"/>
    <mergeCell ref="A30:F30"/>
    <mergeCell ref="H30:S31"/>
    <mergeCell ref="A31:F31"/>
    <mergeCell ref="A32:S32"/>
    <mergeCell ref="N5:N7"/>
    <mergeCell ref="O5:O7"/>
    <mergeCell ref="P5:R5"/>
    <mergeCell ref="S5:S7"/>
    <mergeCell ref="P6:P7"/>
    <mergeCell ref="Q6:Q7"/>
    <mergeCell ref="R6:R7"/>
    <mergeCell ref="H5:H7"/>
    <mergeCell ref="I5:I7"/>
    <mergeCell ref="J5:J7"/>
    <mergeCell ref="K5:K7"/>
    <mergeCell ref="L5:L7"/>
    <mergeCell ref="B5:B7"/>
    <mergeCell ref="C5:D7"/>
    <mergeCell ref="E5:E7"/>
    <mergeCell ref="F5:F7"/>
    <mergeCell ref="G5:G7"/>
    <mergeCell ref="U7:U12"/>
    <mergeCell ref="A1:B1"/>
    <mergeCell ref="C1:E1"/>
    <mergeCell ref="F1:H1"/>
    <mergeCell ref="I1:O1"/>
    <mergeCell ref="A2:B2"/>
    <mergeCell ref="C2:E2"/>
    <mergeCell ref="F2:L3"/>
    <mergeCell ref="Q2:R2"/>
    <mergeCell ref="A3:B3"/>
    <mergeCell ref="C3:E3"/>
    <mergeCell ref="Q3:R3"/>
    <mergeCell ref="A4:O4"/>
    <mergeCell ref="P4:S4"/>
    <mergeCell ref="M5:M7"/>
    <mergeCell ref="A5:A7"/>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Z11"/>
  <sheetViews>
    <sheetView view="pageBreakPreview" topLeftCell="O3" zoomScale="130" zoomScaleNormal="100" zoomScaleSheetLayoutView="130" workbookViewId="0">
      <selection activeCell="X4" sqref="X4:X9"/>
    </sheetView>
  </sheetViews>
  <sheetFormatPr defaultColWidth="9" defaultRowHeight="9"/>
  <cols>
    <col min="1" max="1" width="2.59765625" style="188" customWidth="1"/>
    <col min="2" max="2" width="8.8984375" style="198" customWidth="1"/>
    <col min="3" max="3" width="4.3984375" style="198" customWidth="1"/>
    <col min="4" max="4" width="15.3984375" style="198" customWidth="1"/>
    <col min="5" max="5" width="5.5" style="199" customWidth="1"/>
    <col min="6" max="6" width="15.09765625" style="199" customWidth="1"/>
    <col min="7" max="7" width="6.69921875" style="199" bestFit="1" customWidth="1"/>
    <col min="8" max="9" width="6" style="199" customWidth="1"/>
    <col min="10" max="10" width="4.5" style="199" customWidth="1"/>
    <col min="11" max="11" width="4.59765625" style="199" customWidth="1"/>
    <col min="12" max="12" width="7.59765625" style="200" customWidth="1"/>
    <col min="13" max="13" width="5.8984375" style="188" customWidth="1"/>
    <col min="14" max="17" width="8.19921875" style="188" customWidth="1"/>
    <col min="18" max="20" width="9" style="188"/>
    <col min="21" max="21" width="9.8984375" style="188" customWidth="1"/>
    <col min="22" max="22" width="11.69921875" style="188" customWidth="1"/>
    <col min="23" max="23" width="9" style="188"/>
    <col min="24" max="24" width="26.19921875" style="188" customWidth="1"/>
    <col min="25" max="127" width="9" style="188"/>
    <col min="128" max="16384" width="9" style="190"/>
  </cols>
  <sheetData>
    <row r="1" spans="1:130" s="185" customFormat="1" ht="15" customHeight="1">
      <c r="A1" s="856"/>
      <c r="B1" s="857"/>
      <c r="C1" s="857"/>
      <c r="D1" s="857"/>
      <c r="E1" s="857"/>
      <c r="F1" s="185">
        <f>IF('封面'!E8="","",'封面'!E8)</f>
      </c>
      <c r="H1" s="186"/>
    </row>
    <row r="2" spans="1:130" s="185" customFormat="1" ht="15.9" customHeight="1">
      <c r="A2" s="858" t="s">
        <v>0</v>
      </c>
      <c r="B2" s="859"/>
      <c r="C2" s="858" t="str">
        <f>IF('封面'!E11="","",'封面'!E11)</f>
      </c>
      <c r="D2" s="859"/>
      <c r="E2" s="859"/>
      <c r="F2" s="860" t="s">
        <v>107</v>
      </c>
      <c r="G2" s="861"/>
      <c r="H2" s="861"/>
      <c r="I2" s="861"/>
      <c r="J2" s="861"/>
      <c r="K2" s="861"/>
      <c r="L2" s="861"/>
      <c r="M2" s="861"/>
      <c r="N2" s="861"/>
      <c r="O2" s="861"/>
      <c r="P2" s="861"/>
      <c r="Q2" s="862" t="s">
        <v>108</v>
      </c>
      <c r="R2" s="862" t="inlineStr">
        <is>
          <t>江苏省南通市通州湾绿色化工拓展区(主体港)</t>
        </is>
      </c>
      <c r="S2" s="863"/>
      <c r="T2" s="862" t="s">
        <v>109</v>
      </c>
      <c r="U2" s="862"/>
      <c r="V2" s="863"/>
    </row>
    <row r="3" spans="1:130" s="185" customFormat="1" ht="15.9" customHeight="1">
      <c r="A3" s="858" t="s">
        <v>110</v>
      </c>
      <c r="B3" s="859"/>
      <c r="C3" s="858" t="inlineStr">
        <is>
          <t>蓝海新材料(通州湾)有限责任公司</t>
        </is>
      </c>
      <c r="D3" s="859"/>
      <c r="E3" s="859"/>
      <c r="F3" s="861"/>
      <c r="G3" s="861"/>
      <c r="H3" s="861"/>
      <c r="I3" s="861"/>
      <c r="J3" s="861"/>
      <c r="K3" s="861"/>
      <c r="L3" s="861"/>
      <c r="M3" s="861"/>
      <c r="N3" s="861"/>
      <c r="O3" s="861"/>
      <c r="P3" s="861"/>
      <c r="Q3" s="863"/>
      <c r="R3" s="863"/>
      <c r="S3" s="863"/>
      <c r="T3" s="863"/>
      <c r="U3" s="863"/>
      <c r="V3" s="863"/>
    </row>
    <row r="4" spans="1:130" s="185" customFormat="1" ht="33.75" customHeight="1">
      <c r="A4" s="858" t="s">
        <v>111</v>
      </c>
      <c r="B4" s="859"/>
      <c r="C4" s="858" t="str">
        <f>IF('封面'!E9="","",'封面'!E9)</f>
      </c>
      <c r="D4" s="859"/>
      <c r="E4" s="859"/>
      <c r="F4" s="861"/>
      <c r="G4" s="861"/>
      <c r="H4" s="861"/>
      <c r="I4" s="861"/>
      <c r="J4" s="861"/>
      <c r="K4" s="861"/>
      <c r="L4" s="861"/>
      <c r="M4" s="861"/>
      <c r="N4" s="861"/>
      <c r="O4" s="861"/>
      <c r="P4" s="861"/>
      <c r="Q4" s="187" t="s">
        <v>112</v>
      </c>
      <c r="R4" s="862"/>
      <c r="S4" s="863"/>
      <c r="T4" s="187" t="s">
        <v>113</v>
      </c>
      <c r="U4" s="864">
        <f>IF('封面'!E18="","",'封面'!E18)</f>
      </c>
      <c r="V4" s="863"/>
      <c r="X4" s="462" t="s">
        <v>114</v>
      </c>
    </row>
    <row r="5" spans="1:130" s="189" customFormat="1" ht="16.5" customHeight="1">
      <c r="A5" s="870" t="s">
        <v>33</v>
      </c>
      <c r="B5" s="872" t="s">
        <v>115</v>
      </c>
      <c r="C5" s="874" t="s">
        <v>116</v>
      </c>
      <c r="D5" s="875"/>
      <c r="E5" s="872" t="s">
        <v>117</v>
      </c>
      <c r="F5" s="879" t="s">
        <v>118</v>
      </c>
      <c r="G5" s="880"/>
      <c r="H5" s="880"/>
      <c r="I5" s="880"/>
      <c r="J5" s="880"/>
      <c r="K5" s="880"/>
      <c r="L5" s="881"/>
      <c r="M5" s="881"/>
      <c r="N5" s="881"/>
      <c r="O5" s="881"/>
      <c r="P5" s="875"/>
      <c r="Q5" s="884"/>
      <c r="R5" s="885"/>
      <c r="S5" s="885"/>
      <c r="T5" s="885"/>
      <c r="U5" s="885"/>
      <c r="V5" s="886"/>
      <c r="W5" s="188"/>
      <c r="X5" s="462"/>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8"/>
      <c r="CI5" s="188"/>
      <c r="CJ5" s="188"/>
      <c r="CK5" s="188"/>
      <c r="CL5" s="188"/>
      <c r="CM5" s="188"/>
      <c r="CN5" s="188"/>
      <c r="CO5" s="188"/>
      <c r="CP5" s="188"/>
      <c r="CQ5" s="188"/>
      <c r="CR5" s="188"/>
      <c r="CS5" s="188"/>
      <c r="CT5" s="188"/>
      <c r="CU5" s="188"/>
      <c r="CV5" s="188"/>
      <c r="CW5" s="188"/>
      <c r="CX5" s="188"/>
      <c r="CY5" s="188"/>
      <c r="CZ5" s="188"/>
      <c r="DA5" s="188"/>
      <c r="DB5" s="188"/>
      <c r="DC5" s="188"/>
      <c r="DD5" s="188"/>
      <c r="DE5" s="188"/>
      <c r="DF5" s="188"/>
      <c r="DG5" s="188"/>
      <c r="DH5" s="188"/>
      <c r="DI5" s="188"/>
      <c r="DJ5" s="188"/>
      <c r="DK5" s="188"/>
      <c r="DL5" s="188"/>
      <c r="DM5" s="188"/>
      <c r="DN5" s="188"/>
      <c r="DO5" s="188"/>
      <c r="DP5" s="188"/>
      <c r="DQ5" s="188"/>
      <c r="DR5" s="188"/>
      <c r="DS5" s="188"/>
      <c r="DT5" s="188"/>
      <c r="DU5" s="188"/>
      <c r="DV5" s="188"/>
      <c r="DW5" s="188"/>
      <c r="DX5" s="188"/>
      <c r="DY5" s="188"/>
      <c r="DZ5" s="188"/>
    </row>
    <row r="6" spans="1:130" s="191" customFormat="1" ht="14.25" customHeight="1">
      <c r="A6" s="871"/>
      <c r="B6" s="873"/>
      <c r="C6" s="876"/>
      <c r="D6" s="875"/>
      <c r="E6" s="873"/>
      <c r="F6" s="876"/>
      <c r="G6" s="882"/>
      <c r="H6" s="882"/>
      <c r="I6" s="882"/>
      <c r="J6" s="882"/>
      <c r="K6" s="882"/>
      <c r="L6" s="882"/>
      <c r="M6" s="882"/>
      <c r="N6" s="882"/>
      <c r="O6" s="882"/>
      <c r="P6" s="875"/>
      <c r="Q6" s="887" t="s">
        <v>119</v>
      </c>
      <c r="R6" s="888" t="s">
        <v>120</v>
      </c>
      <c r="S6" s="888" t="s">
        <v>121</v>
      </c>
      <c r="T6" s="888" t="s">
        <v>122</v>
      </c>
      <c r="U6" s="888" t="s">
        <v>123</v>
      </c>
      <c r="V6" s="889"/>
      <c r="W6" s="188"/>
      <c r="X6" s="462"/>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90"/>
      <c r="DY6" s="190"/>
      <c r="DZ6" s="190"/>
    </row>
    <row r="7" spans="1:130" s="191" customFormat="1" ht="27" customHeight="1">
      <c r="A7" s="871"/>
      <c r="B7" s="873"/>
      <c r="C7" s="877"/>
      <c r="D7" s="878"/>
      <c r="E7" s="873"/>
      <c r="F7" s="877"/>
      <c r="G7" s="883"/>
      <c r="H7" s="883"/>
      <c r="I7" s="883"/>
      <c r="J7" s="883"/>
      <c r="K7" s="883"/>
      <c r="L7" s="883"/>
      <c r="M7" s="883"/>
      <c r="N7" s="883"/>
      <c r="O7" s="883"/>
      <c r="P7" s="878"/>
      <c r="Q7" s="887"/>
      <c r="R7" s="888"/>
      <c r="S7" s="888" t="s">
        <v>124</v>
      </c>
      <c r="T7" s="888" t="s">
        <v>124</v>
      </c>
      <c r="U7" s="888"/>
      <c r="V7" s="889"/>
      <c r="W7" s="188"/>
      <c r="X7" s="462"/>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90"/>
      <c r="DY7" s="190"/>
      <c r="DZ7" s="190"/>
    </row>
    <row r="8" spans="1:130" s="191" customFormat="1" ht="148.5" customHeight="1">
      <c r="A8" s="192"/>
      <c r="B8" s="193"/>
      <c r="C8" s="201"/>
      <c r="D8" s="202" t="str">
        <f>'选型表'!R8</f>
      </c>
      <c r="E8" s="193"/>
      <c r="F8" s="928" t="inlineStr">
        <is>
          <t xml:space="preserve">1、接线箱的材质要求：316/316LSS；下进线；公制接口
2、接线箱的厂家要求：A未指定厂家，待买方/采购确认
3、接线箱的防爆等级、防护等级要求：泵成套仪表Ex ia IIC T4；现场接线箱Ex d IIC T4，IP65
4、接线箱的接线端子要求、内部元器件要求：不同信号类型分箱；仪表至接线箱采用铠装电缆
5、接线箱的资料要求、防爆认证要求：提供适用的防爆认证
6、接线箱的资料要求，份数，语言：A未规定固定份数，待买方/内部确认；国内采购资料中文；需外商审核的数据表、性能曲线、流程图等中英文；国外采购资料可中文或英文，安全注意事项中英文</t>
        </is>
      </c>
      <c r="G8" s="891"/>
      <c r="H8" s="891"/>
      <c r="I8" s="891"/>
      <c r="J8" s="891"/>
      <c r="K8" s="891"/>
      <c r="L8" s="891"/>
      <c r="M8" s="891"/>
      <c r="N8" s="891"/>
      <c r="O8" s="891"/>
      <c r="P8" s="892"/>
      <c r="Q8" s="194"/>
      <c r="R8" s="195"/>
      <c r="S8" s="195"/>
      <c r="T8" s="195"/>
      <c r="U8" s="195"/>
      <c r="V8" s="196"/>
      <c r="W8" s="188"/>
      <c r="X8" s="462"/>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90"/>
      <c r="DY8" s="190"/>
      <c r="DZ8" s="190"/>
    </row>
    <row r="9" spans="1:130" ht="18.75" customHeight="1">
      <c r="A9" s="871" t="s">
        <v>126</v>
      </c>
      <c r="B9" s="893"/>
      <c r="C9" s="893"/>
      <c r="D9" s="873"/>
      <c r="E9" s="197">
        <f>SUM(E8:E8)</f>
      </c>
      <c r="F9" s="873"/>
      <c r="G9" s="873"/>
      <c r="H9" s="873"/>
      <c r="I9" s="873"/>
      <c r="J9" s="873"/>
      <c r="K9" s="873"/>
      <c r="L9" s="873"/>
      <c r="M9" s="873"/>
      <c r="N9" s="873"/>
      <c r="O9" s="873"/>
      <c r="P9" s="894"/>
      <c r="Q9" s="894"/>
      <c r="R9" s="894"/>
      <c r="S9" s="894"/>
      <c r="T9" s="894"/>
      <c r="U9" s="895"/>
      <c r="V9" s="896"/>
      <c r="X9" s="462"/>
    </row>
    <row r="10" spans="1:130" ht="52.5" customHeight="1" thickBot="1">
      <c r="A10" s="865" t="s">
        <v>127</v>
      </c>
      <c r="B10" s="866"/>
      <c r="C10" s="866"/>
      <c r="D10" s="866"/>
      <c r="E10" s="866"/>
      <c r="F10" s="866"/>
      <c r="G10" s="866"/>
      <c r="H10" s="866"/>
      <c r="I10" s="866"/>
      <c r="J10" s="866"/>
      <c r="K10" s="866"/>
      <c r="L10" s="866"/>
      <c r="M10" s="866"/>
      <c r="N10" s="866"/>
      <c r="O10" s="866"/>
      <c r="P10" s="867"/>
      <c r="Q10" s="867"/>
      <c r="R10" s="867"/>
      <c r="S10" s="867"/>
      <c r="T10" s="867"/>
      <c r="U10" s="868"/>
      <c r="V10" s="869"/>
    </row>
    <row r="11" spans="1:130" ht="9.6" thickTop="1"/>
  </sheetData>
  <mergeCells count="31">
    <mergeCell ref="A10:V10"/>
    <mergeCell ref="A5:A7"/>
    <mergeCell ref="B5:B7"/>
    <mergeCell ref="C5:D7"/>
    <mergeCell ref="E5:E7"/>
    <mergeCell ref="F5:P7"/>
    <mergeCell ref="Q5:V5"/>
    <mergeCell ref="Q6:Q7"/>
    <mergeCell ref="R6:R7"/>
    <mergeCell ref="S6:S7"/>
    <mergeCell ref="T6:T7"/>
    <mergeCell ref="U6:U7"/>
    <mergeCell ref="V6:V7"/>
    <mergeCell ref="F8:P8"/>
    <mergeCell ref="A9:D9"/>
    <mergeCell ref="F9:V9"/>
    <mergeCell ref="X4:X9"/>
    <mergeCell ref="A1:E1"/>
    <mergeCell ref="A2:B2"/>
    <mergeCell ref="C2:E2"/>
    <mergeCell ref="F2:P4"/>
    <mergeCell ref="Q2:Q3"/>
    <mergeCell ref="T2:T3"/>
    <mergeCell ref="U2:V3"/>
    <mergeCell ref="A3:B3"/>
    <mergeCell ref="C3:E3"/>
    <mergeCell ref="A4:B4"/>
    <mergeCell ref="C4:E4"/>
    <mergeCell ref="R4:S4"/>
    <mergeCell ref="U4:V4"/>
    <mergeCell ref="R2:S3"/>
  </mergeCells>
  <phoneticPr fontId="58" type="noConversion"/>
  <pageMargins left="0.27559055118110237" right="0.19685039370078741" top="0.78740157480314965" bottom="0.19685039370078741" header="0.23622047244094491" footer="0.15748031496062992"/>
  <pageSetup paperSize="9" orientation="landscape" r:id="rId1" fitToWidth="1" fitToHeight="0"/>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topLeftCell="A2" zoomScale="85" zoomScaleNormal="100" zoomScaleSheetLayoutView="85" workbookViewId="0">
      <selection activeCell="D7" sqref="D7"/>
    </sheetView>
  </sheetViews>
  <sheetFormatPr defaultColWidth="9" defaultRowHeight="15.6"/>
  <cols>
    <col min="1" max="1" width="17.8984375" customWidth="1"/>
    <col min="2" max="2" width="14.5" customWidth="1"/>
    <col min="3" max="3" width="18.19921875" customWidth="1"/>
    <col min="4" max="4" width="22.3984375" customWidth="1"/>
  </cols>
  <sheetData>
    <row r="1" spans="1:14" ht="24.9" customHeight="1">
      <c r="A1" s="897" t="str">
        <f>"喷漆"&amp;'封面'!E8</f>
        <v>喷漆</v>
      </c>
      <c r="B1" s="898"/>
      <c r="C1" s="898"/>
      <c r="D1" s="898"/>
      <c r="E1" s="898" t="str">
        <f>"包装"&amp;'封面'!E8</f>
        <v>包装</v>
      </c>
      <c r="F1" s="898"/>
      <c r="G1" s="898"/>
      <c r="H1" s="898"/>
      <c r="I1" s="898"/>
      <c r="J1" s="898"/>
      <c r="K1" s="898"/>
      <c r="L1" s="898"/>
      <c r="M1" s="898"/>
      <c r="N1" s="898"/>
    </row>
    <row r="2" spans="1:14" ht="24.9" customHeight="1">
      <c r="A2" s="326" t="s">
        <v>66</v>
      </c>
      <c r="B2" s="360" t="inlineStr">
        <is>
          <t>油漆厂家按项目短名单选取；厂家标准须提交业主和设计批准，否则执行A附录A-2</t>
        </is>
      </c>
      <c r="C2" s="361"/>
      <c r="D2" s="361"/>
      <c r="E2" s="327" t="s">
        <v>67</v>
      </c>
      <c r="F2" s="282"/>
      <c r="G2" s="282"/>
      <c r="H2" s="282"/>
      <c r="I2" s="282"/>
      <c r="J2" s="282"/>
      <c r="K2" s="282"/>
      <c r="L2" s="282"/>
      <c r="M2" s="282"/>
      <c r="N2" s="282"/>
    </row>
    <row r="3" spans="1:14" ht="72.50" customHeight="1">
      <c r="A3" s="326" t="s">
        <v>68</v>
      </c>
      <c r="B3" s="934" t="inlineStr">
        <is>
          <t>按A附录A-2涂漆选择一览表执行；依据材质、实际运行温度及保温/保冷状态选择对应油漆体系</t>
        </is>
      </c>
      <c r="C3" s="361"/>
      <c r="D3" s="361"/>
      <c r="E3" s="282"/>
      <c r="F3" s="282"/>
      <c r="G3" s="282"/>
      <c r="H3" s="282"/>
      <c r="I3" s="282"/>
      <c r="J3" s="282"/>
      <c r="K3" s="282"/>
      <c r="L3" s="282"/>
      <c r="M3" s="282"/>
      <c r="N3" s="282"/>
    </row>
    <row r="4" spans="1:14" ht="72.50" customHeight="1">
      <c r="A4" s="326" t="s">
        <v>69</v>
      </c>
      <c r="B4" s="934" t="inlineStr">
        <is>
          <t>按A附录A-2对应体系的涂层道数及最小干膜厚度执行；采用厂家标准须经业主和设计批准</t>
        </is>
      </c>
      <c r="C4" s="361"/>
      <c r="D4" s="361"/>
      <c r="E4" s="282"/>
      <c r="F4" s="282"/>
      <c r="G4" s="282"/>
      <c r="H4" s="282"/>
      <c r="I4" s="282"/>
      <c r="J4" s="282"/>
      <c r="K4" s="282"/>
      <c r="L4" s="282"/>
      <c r="M4" s="282"/>
      <c r="N4" s="282"/>
    </row>
    <row r="5" spans="1:14" ht="24.9" customHeight="1">
      <c r="A5" s="326" t="s">
        <v>70</v>
      </c>
      <c r="B5" s="360" t="inlineStr">
        <is>
          <t>沿海湿热</t>
        </is>
      </c>
      <c r="C5" s="361"/>
      <c r="D5" s="361"/>
      <c r="E5" s="282"/>
      <c r="F5" s="282"/>
      <c r="G5" s="282"/>
      <c r="H5" s="282"/>
      <c r="I5" s="282"/>
      <c r="J5" s="282"/>
      <c r="K5" s="282"/>
      <c r="L5" s="282"/>
      <c r="M5" s="282"/>
      <c r="N5" s="282"/>
    </row>
    <row r="6" spans="1:14" ht="406.00" customHeight="1">
      <c r="A6" s="19" t="s">
        <v>71</v>
      </c>
      <c r="B6" s="326" t="s">
        <v>72</v>
      </c>
      <c r="C6" s="326" t="s">
        <v>73</v>
      </c>
      <c r="D6" s="19" t="s">
        <v>74</v>
      </c>
      <c r="E6" s="936" t="inlineStr">
        <is>
          <t xml:space="preserve">泵组室外保存：包装应满足室外放置6个月以上的要求
包装：装置应有内包装和外包装箱，插件插箱应锁紧扎牢，包装箱应有防尘、防雨、防震措施。在经过正常条件的运输后包装箱不应损坏。
装箱资料：装箱资料应至少包括下列文件，并应妥善包装、防止受潮：装箱单（标明装置附件、备件）、出厂试验报告、合格证、使用说明书
运输：装置应适于陆运、水运(海运)或空运，运输和装卸按包装箱上的标记进行。产品运输过程中要确保安全。
储存环境：装置储存时，储存场地不得有酸、碱、盐、腐蚀性气体、物质和爆炸性气体、粉尘，并不受灰尘、雨、雪侵袭。
储存库房：装置应储存在温度和湿度符合规定的库房内。
海运及到货保存：所有仪表设备应在出厂前进行适当的包装并在运输过程保持完好。所有仪表附件应装箱运输并在箱体上标记识别编码。所有海运过程中暴露在环境条件下的仪表部件应提供防护措施，例如:阀门的法兰面应采用塑料盖密封。</t>
        </is>
      </c>
      <c r="F6" s="901"/>
      <c r="G6" s="901"/>
      <c r="H6" s="901"/>
      <c r="I6" s="901"/>
      <c r="J6" s="901"/>
      <c r="K6" s="901"/>
      <c r="L6" s="901"/>
      <c r="M6" s="901"/>
    </row>
    <row r="7" spans="1:14" ht="56.25" customHeight="1">
      <c r="A7" s="19" t="s">
        <v>75</v>
      </c>
      <c r="B7" s="319" t="inlineStr">
        <is>
          <t>银</t>
        </is>
      </c>
      <c r="C7" s="319" t="inlineStr">
        <is>
          <t>RAL 9006</t>
        </is>
      </c>
      <c r="D7" s="170"/>
      <c r="E7" s="901"/>
      <c r="F7" s="901"/>
      <c r="G7" s="901"/>
      <c r="H7" s="901"/>
      <c r="I7" s="901"/>
      <c r="J7" s="901"/>
      <c r="K7" s="901"/>
      <c r="L7" s="901"/>
      <c r="M7" s="901"/>
    </row>
    <row r="8" spans="1:14" ht="27.9" customHeight="1">
      <c r="A8" s="19" t="s">
        <v>76</v>
      </c>
      <c r="B8" s="319" t="inlineStr">
        <is>
          <t>灰</t>
        </is>
      </c>
      <c r="C8" s="319" t="inlineStr">
        <is>
          <t>RAL 7035</t>
        </is>
      </c>
      <c r="D8" s="171"/>
      <c r="E8" s="901"/>
      <c r="F8" s="901"/>
      <c r="G8" s="901"/>
      <c r="H8" s="901"/>
      <c r="I8" s="901"/>
      <c r="J8" s="901"/>
      <c r="K8" s="901"/>
      <c r="L8" s="901"/>
      <c r="M8" s="901"/>
    </row>
    <row r="9" spans="1:14" ht="27.9" customHeight="1">
      <c r="A9" s="19" t="s">
        <v>77</v>
      </c>
      <c r="B9" s="319" t="inlineStr">
        <is>
          <t>淡黄</t>
        </is>
      </c>
      <c r="C9" s="319" t="inlineStr">
        <is>
          <t>RAL 1018</t>
        </is>
      </c>
      <c r="D9" s="171"/>
      <c r="E9" s="901"/>
      <c r="F9" s="901"/>
      <c r="G9" s="901"/>
      <c r="H9" s="901"/>
      <c r="I9" s="901"/>
      <c r="J9" s="901"/>
      <c r="K9" s="901"/>
      <c r="L9" s="901"/>
      <c r="M9" s="901"/>
    </row>
    <row r="10" spans="1:14" ht="27.9" customHeight="1">
      <c r="A10" s="19" t="s">
        <v>78</v>
      </c>
      <c r="B10" s="319" t="inlineStr">
        <is>
          <t>中酞蓝（PB04）</t>
        </is>
      </c>
      <c r="C10" s="319" t="inlineStr">
        <is>
          <t>RAL 5010</t>
        </is>
      </c>
      <c r="D10" s="171"/>
      <c r="E10" s="901"/>
      <c r="F10" s="901"/>
      <c r="G10" s="901"/>
      <c r="H10" s="901"/>
      <c r="I10" s="901"/>
      <c r="J10" s="901"/>
      <c r="K10" s="901"/>
      <c r="L10" s="901"/>
      <c r="M10" s="901"/>
    </row>
    <row r="11" spans="1:14" ht="145.00" customHeight="1">
      <c r="A11" s="19" t="s">
        <v>79</v>
      </c>
      <c r="B11" s="320" t="inlineStr">
        <is>
          <t>按支路分类：304SS密封冲洗支路本色、不涂漆；碳钢冷却水支路艳绿</t>
        </is>
      </c>
      <c r="C11" s="319" t="inlineStr">
        <is>
          <t>见备注</t>
        </is>
      </c>
      <c r="D11" s="935" t="inlineStr">
        <is>
          <t>密封冲洗支路的阀门、冷却器、管道及管件采用304SS；304SS支路按不锈钢材质例外保持本色、不刷表面色，仅保留标志；冷却水支路采用碳钢；碳钢冷却水支路按水系统颜色执行艳绿RAL 6029</t>
        </is>
      </c>
      <c r="E11" s="901"/>
      <c r="F11" s="901"/>
      <c r="G11" s="901"/>
      <c r="H11" s="901"/>
      <c r="I11" s="901"/>
      <c r="J11" s="901"/>
      <c r="K11" s="901"/>
      <c r="L11" s="901"/>
      <c r="M11" s="901"/>
    </row>
    <row r="12" spans="1:14" ht="101.50" customHeight="1">
      <c r="A12" s="19" t="s">
        <v>80</v>
      </c>
      <c r="B12" s="319" t="inlineStr">
        <is>
          <t>艳绿</t>
        </is>
      </c>
      <c r="C12" s="319" t="inlineStr">
        <is>
          <t>RAL 6029</t>
        </is>
      </c>
      <c r="D12" s="935" t="inlineStr">
        <is>
          <t>水系统管道艳绿RAL6029；材质例外：有色金属/不锈钢/陶瓷/塑料/玻璃钢/搪瓷/镀锌保持本色，不刷表面色，仅保留标志</t>
        </is>
      </c>
      <c r="E12" s="901"/>
      <c r="F12" s="901"/>
      <c r="G12" s="901"/>
      <c r="H12" s="901"/>
      <c r="I12" s="901"/>
      <c r="J12" s="901"/>
      <c r="K12" s="901"/>
      <c r="L12" s="901"/>
      <c r="M12" s="901"/>
    </row>
    <row r="13" spans="1:14" ht="101.50" customHeight="1">
      <c r="A13" s="19" t="s">
        <v>81</v>
      </c>
      <c r="B13" s="319" t="inlineStr">
        <is>
          <t>艳绿</t>
        </is>
      </c>
      <c r="C13" s="319" t="inlineStr">
        <is>
          <t>RAL 6029</t>
        </is>
      </c>
      <c r="D13" s="935" t="inlineStr">
        <is>
          <t>水系统管道艳绿RAL6029；材质例外：有色金属/不锈钢/陶瓷/塑料/玻璃钢/搪瓷/镀锌保持本色，不刷表面色，仅保留标志</t>
        </is>
      </c>
      <c r="E13" s="901"/>
      <c r="F13" s="901"/>
      <c r="G13" s="901"/>
      <c r="H13" s="901"/>
      <c r="I13" s="901"/>
      <c r="J13" s="901"/>
      <c r="K13" s="901"/>
      <c r="L13" s="901"/>
      <c r="M13" s="901"/>
    </row>
    <row r="14" spans="1:14" ht="27.9" customHeight="1">
      <c r="A14" s="19" t="s">
        <v>82</v>
      </c>
      <c r="B14" s="319" t="inlineStr">
        <is>
          <t>银</t>
        </is>
      </c>
      <c r="C14" s="319" t="inlineStr">
        <is>
          <t>RAL 9006</t>
        </is>
      </c>
      <c r="D14" s="171"/>
      <c r="E14" s="901"/>
      <c r="F14" s="901"/>
      <c r="G14" s="901"/>
      <c r="H14" s="901"/>
      <c r="I14" s="901"/>
      <c r="J14" s="901"/>
      <c r="K14" s="901"/>
      <c r="L14" s="901"/>
      <c r="M14" s="901"/>
    </row>
    <row r="15" spans="1:14" ht="43.50" customHeight="1">
      <c r="A15" s="19" t="s">
        <v>83</v>
      </c>
      <c r="B15" s="321" t="inlineStr">
        <is>
          <t>大红</t>
        </is>
      </c>
      <c r="C15" s="321" t="inlineStr">
        <is>
          <t>RAL 2002</t>
        </is>
      </c>
      <c r="D15" s="935" t="inlineStr">
        <is>
          <t>局部色带，色带宽带宜比文字内容两端各增加20cm~30cm</t>
        </is>
      </c>
      <c r="E15" s="901"/>
      <c r="F15" s="901"/>
      <c r="G15" s="901"/>
      <c r="H15" s="901"/>
      <c r="I15" s="901"/>
      <c r="J15" s="901"/>
      <c r="K15" s="901"/>
      <c r="L15" s="901"/>
      <c r="M15" s="901"/>
    </row>
    <row r="16" spans="1:14" ht="188.50" customHeight="1">
      <c r="A16" s="322" t="s">
        <v>84</v>
      </c>
      <c r="B16" s="319" t="inlineStr">
        <is>
          <t>按阀体材质/部件分类</t>
        </is>
      </c>
      <c r="C16" s="319" t="inlineStr">
        <is>
          <t>见备注</t>
        </is>
      </c>
      <c r="D16" s="935" t="inlineStr">
        <is>
          <t>阀门/小型设备分类（色号均为RAL）：阀体—灰/可锻铸铁黑9017，球墨铸铁银9006，碳钢中灰7030，耐酸钢海蓝5015，合金钢中酞蓝5010；手轮/手柄—钢阀海蓝5015、铸铁阀大红2002；安全阀大红2002；小型设备银9006；可用出厂色</t>
        </is>
      </c>
      <c r="E16" s="901"/>
      <c r="F16" s="901"/>
      <c r="G16" s="901"/>
      <c r="H16" s="901"/>
      <c r="I16" s="901"/>
      <c r="J16" s="901"/>
      <c r="K16" s="901"/>
      <c r="L16" s="901"/>
      <c r="M16" s="901"/>
    </row>
    <row r="17" spans="1:13" ht="188.50" customHeight="1">
      <c r="A17" s="322" t="s">
        <v>85</v>
      </c>
      <c r="B17" s="319" t="inlineStr">
        <is>
          <t>不锈钢本色，不涂漆</t>
        </is>
      </c>
      <c r="C17" s="319"/>
      <c r="D17" s="935" t="inlineStr">
        <is>
          <t>本泵包露天/现场仪表接线箱采用316/316LSS，保持本色、不刷表面色，仅保留标志；普通非不锈钢箱柜颜色矩阵：按对象区分：配电箱/现场箱灰RAL7035；室外仪表盘（柜）海灰RAL7038；不锈钢接线箱及复合/铝合金部件保持本色，不刷表面色，仅保留标志</t>
        </is>
      </c>
      <c r="E17" s="901"/>
      <c r="F17" s="901"/>
      <c r="G17" s="901"/>
      <c r="H17" s="901"/>
      <c r="I17" s="901"/>
      <c r="J17" s="901"/>
      <c r="K17" s="901"/>
      <c r="L17" s="901"/>
      <c r="M17" s="901"/>
    </row>
    <row r="18" spans="1:13" ht="58.00" customHeight="1">
      <c r="A18" s="322" t="s">
        <v>86</v>
      </c>
      <c r="B18" s="319" t="inlineStr">
        <is>
          <t>出厂色/银色</t>
        </is>
      </c>
      <c r="C18" s="319" t="inlineStr">
        <is>
          <t>RAL 9006/按部件确认</t>
        </is>
      </c>
      <c r="D18" s="935" t="inlineStr">
        <is>
          <t>未列设备采用出厂色或银色RAL9006；按具体部件/材质确认</t>
        </is>
      </c>
      <c r="E18" s="901"/>
      <c r="F18" s="901"/>
      <c r="G18" s="901"/>
      <c r="H18" s="901"/>
      <c r="I18" s="901"/>
      <c r="J18" s="901"/>
      <c r="K18" s="901"/>
      <c r="L18" s="901"/>
      <c r="M18" s="901"/>
    </row>
    <row r="19" spans="1:13" ht="45" customHeight="1">
      <c r="A19" s="323"/>
      <c r="B19" s="324"/>
      <c r="C19" s="324"/>
      <c r="D19" s="325"/>
      <c r="E19" s="901"/>
      <c r="F19" s="901"/>
      <c r="G19" s="901"/>
      <c r="H19" s="901"/>
      <c r="I19" s="901"/>
      <c r="J19" s="901"/>
      <c r="K19" s="901"/>
      <c r="L19" s="901"/>
      <c r="M19" s="901"/>
    </row>
    <row r="20" spans="1:13">
      <c r="E20" s="901"/>
      <c r="F20" s="901"/>
      <c r="G20" s="901"/>
      <c r="H20" s="901"/>
      <c r="I20" s="901"/>
      <c r="J20" s="901"/>
      <c r="K20" s="901"/>
      <c r="L20" s="901"/>
      <c r="M20" s="901"/>
    </row>
    <row r="21" spans="1:13" ht="37.5" customHeight="1">
      <c r="A21" s="899" t="s">
        <v>87</v>
      </c>
      <c r="B21" s="899"/>
      <c r="C21" s="899"/>
      <c r="D21" s="899"/>
      <c r="E21" s="901"/>
      <c r="F21" s="901"/>
      <c r="G21" s="901"/>
      <c r="H21" s="901"/>
      <c r="I21" s="901"/>
      <c r="J21" s="901"/>
      <c r="K21" s="901"/>
      <c r="L21" s="901"/>
      <c r="M21" s="901"/>
    </row>
    <row r="22" spans="1:13" ht="48.75" customHeight="1">
      <c r="A22" s="899" t="s">
        <v>88</v>
      </c>
      <c r="B22" s="899"/>
      <c r="C22" s="899"/>
      <c r="D22" s="899"/>
      <c r="E22" s="901"/>
      <c r="F22" s="901"/>
      <c r="G22" s="901"/>
      <c r="H22" s="901"/>
      <c r="I22" s="901"/>
      <c r="J22" s="901"/>
      <c r="K22" s="901"/>
      <c r="L22" s="901"/>
      <c r="M22" s="901"/>
    </row>
  </sheetData>
  <mergeCells count="9">
    <mergeCell ref="A1:D1"/>
    <mergeCell ref="E1:N1"/>
    <mergeCell ref="A21:D21"/>
    <mergeCell ref="A22:D22"/>
    <mergeCell ref="E6:M22"/>
    <mergeCell ref="B2:D2"/>
    <mergeCell ref="B3:D3"/>
    <mergeCell ref="B4:D4"/>
    <mergeCell ref="B5:D5"/>
  </mergeCells>
  <phoneticPr fontId="58" type="noConversion"/>
  <pageMargins left="0.75" right="0.75" top="1" bottom="1" header="0.5" footer="0.5"/>
  <pageSetup paperSize="9" orientation="portrait" r:id="rId1"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view="pageBreakPreview" zoomScaleNormal="100" zoomScaleSheetLayoutView="100" workbookViewId="0">
      <selection activeCell="I4" sqref="I4:I9"/>
    </sheetView>
  </sheetViews>
  <sheetFormatPr defaultColWidth="9" defaultRowHeight="15.6"/>
  <cols>
    <col min="9" max="9" width="42" customWidth="1"/>
  </cols>
  <sheetData>
    <row r="1" spans="1:9">
      <c r="C1" t="str">
        <f>"检验"&amp;'封面'!E8</f>
        <v>检验</v>
      </c>
    </row>
    <row r="2" spans="1:9" ht="406.00" customHeight="1">
      <c r="A2" s="931" t="inlineStr">
        <is>
          <t xml:space="preserve">检验和试验要求：检验和试验总则:卖方应根据质量控制计划,有关工程规定和数据表的要求对提供的设备进行检验和试验。试验步骤和可接受的准则应符合合同标准和规范。如果存在国际标准和规范中没有要求的试验,此项试验可按卖方的检查和试验步骤进行。
A数据表四项见证栏原始勾选：性能试验、机械运转试验、汽蚀试验、水压试验均勾‘非观察’（映射至B为提交报告R点）；‘目睹’（映射买方见证W点）未勾
机械密封冷却器水压试验:机械密封冲洗液冷却器壳体水压试验压力应至少和泵的最大允许工作压力 (MAWP)一致。如果存在特殊工况无法满足时须经买方批准。
承压部件水压试验:所有承压部件的水压试验压力至少为最大允许工作压力(MAWP)的1.5倍。
性能试验附件:性能试验应使用所有合同中签订的密封设备和附件。至少应包含密封冲洗/隔离/缓冲/ 管线及罐。
减速或减级试验:通过减速或减级进行性能试验的措施必须在合同签订前得到买方的书面许可。
汽蚀试验判据:额定点的有效汽蚀余量(NPSHa)与必需汽蚀余量(NPSHr)之间的差值至少为1m。 如不满足,则至少并应满足额定点的有效汽蚀余量(NPSHa)与必需汽蚀余量(NPSHr)之间的差值不应小于0.6m,且不应考虑对烃类液体的修正系数。额定点的有效汽蚀余量 (NPSHa)与必需汽蚀余量(NPSHr)之间的差值在0.6~1m之间时,需做泵的汽蚀实验。
性能保证:卖方应保证泵的性能符合相关规定的要求。性能偏差不超过API610的规定,但是流量和扬程不接受负偏差。
辅助管路焊缝无损检测:所有辅助管线的焊接,包括任何密封焊,应进行磁粉探伤或液体着色探伤检查。如果可行应进行X射线探伤检查以保证承插焊连接装备正确和NPT连接的密封焊的螺纹啮合正确。
检验试验记录:卖方的检验报告和证明;在卖方工厂所完成的试验报告
机械运转试验:要求,按合同标准和质量控制计划执行
平衡试验:如有规定,进行高速动平衡试验
噪声:距设备表面1m处噪声≤85dB(A)
振动:符合GB/T 6075的A区要求</t>
        </is>
      </c>
    </row>
    <row r="4" spans="1:9">
      <c r="I4" s="462" t="s">
        <v>89</v>
      </c>
    </row>
    <row r="5" spans="1:9">
      <c r="I5" s="462"/>
    </row>
    <row r="6" spans="1:9">
      <c r="I6" s="462"/>
    </row>
    <row r="7" spans="1:9">
      <c r="I7" s="462"/>
    </row>
    <row r="8" spans="1:9">
      <c r="I8" s="462"/>
    </row>
    <row r="9" spans="1:9">
      <c r="I9" s="462"/>
    </row>
  </sheetData>
  <mergeCells count="2">
    <mergeCell ref="I4:I9"/>
    <mergeCell ref="A2:G17"/>
  </mergeCells>
  <phoneticPr fontId="58" type="noConversion"/>
  <pageMargins left="0.7" right="0.7" top="0.75" bottom="0.75" header="0.3" footer="0.3"/>
  <pageSetup paperSize="9" orientation="portrait" r:id="rId1"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
  <sheetViews>
    <sheetView view="pageBreakPreview" zoomScale="130" zoomScaleNormal="100" zoomScaleSheetLayoutView="130" workbookViewId="0">
      <selection activeCell="F9" sqref="F9"/>
    </sheetView>
  </sheetViews>
  <sheetFormatPr defaultColWidth="9" defaultRowHeight="15.6"/>
  <cols>
    <col min="6" max="6" width="35.796875" customWidth="1"/>
  </cols>
  <sheetData>
    <row r="1" spans="1:6">
      <c r="D1" t="str">
        <f>"完工资料"&amp;'封面'!E8</f>
        <v>完工资料</v>
      </c>
    </row>
    <row r="2" spans="1:6">
      <c r="A2" s="328" t="s">
        <v>90</v>
      </c>
    </row>
    <row r="3" spans="1:6" ht="364.00" customHeight="1">
      <c r="A3" s="329" t="s">
        <v>91</v>
      </c>
      <c r="B3" t="inlineStr" s="932">
        <is>
          <t xml:space="preserve">A类资料：所有机器和设备基础图及设计负荷数据（地脚孔、基础外形、静/动载荷、重心、振动、最大件及维修重量等）；机组主要连接管口允许力/力矩/位移及界区接口管道方位、等级；公用工程消耗清单（水、电、气、油等）；仪表设备一览表；报警、联锁原理图及设定值；电动机控制原理图、电气接线图及布置图；P&amp;ID、外形图、布置图及数据表
B类资料：装配图、剖面图、安装图；辅助设备结构图、安装图；易损件部件图、材料及特殊要求；详细配管空视图、管道支点位置/受力计算及支架型式；机组润滑油要求及润滑油系统图；电动机接线箱资料；机组组装及拆卸程序
C类资料：主要受力元件材料试验报告；卖方检验报告和证明；卖方工厂完成的试验报告；安装说明书、操作手册和维修手册；备品备件表；专用工具表；仪表控制说明书；装箱单（设备、材料等）；有关参数、文件及图纸目录；润滑油牌号、粘度等指标清单；产品合格证、质量证明书、竣工图及制造安全质量监督检验证书；压力容器图纸、质量证明文件及合格证（含实际/设计厚度、检验周期和方法）
交付介质：同时提供电子版随机资料</t>
        </is>
      </c>
      <c r="F3" s="462" t="s">
        <v>92</v>
      </c>
    </row>
    <row r="4" spans="1:6">
      <c r="A4" s="329" t="s">
        <v>93</v>
      </c>
      <c r="B4" t="inlineStr">
        <is>
          <t>A未规定固定份数，待买方/内部确认</t>
        </is>
      </c>
      <c r="F4" s="462"/>
    </row>
    <row r="5" spans="1:6" ht="72.00" customHeight="1">
      <c r="A5" s="329" t="s">
        <v>94</v>
      </c>
      <c r="B5" t="inlineStr" s="933">
        <is>
          <t>国内采购资料中文；需外商审核的数据表、性能曲线、流程图等中英文；国外采购资料可中文或英文，安全注意事项中英文</t>
        </is>
      </c>
      <c r="F5" s="462"/>
    </row>
    <row r="6" spans="1:6" ht="72.00" customHeight="1">
      <c r="A6" s="329" t="s">
        <v>95</v>
      </c>
      <c r="B6" t="inlineStr" s="933">
        <is>
          <t>A类基础图及负荷数据：中标通知书后2周；管口力矩/接口资料：中标通知书后6周；其余按买方交付进度要求</t>
        </is>
      </c>
      <c r="F6" s="462"/>
    </row>
    <row r="7" spans="1:6">
      <c r="F7" s="462"/>
    </row>
    <row r="8" spans="1:6">
      <c r="F8" s="462"/>
    </row>
  </sheetData>
  <mergeCells count="5">
    <mergeCell ref="F3:F8"/>
    <mergeCell ref="B3:D3"/>
    <mergeCell ref="B4:D4"/>
    <mergeCell ref="B5:D5"/>
    <mergeCell ref="B6:D6"/>
  </mergeCells>
  <phoneticPr fontId="58" type="noConversion"/>
  <pageMargins left="0.7" right="0.7" top="0.75" bottom="0.75" header="0.3" footer="0.3"/>
  <pageSetup paperSize="9" orientation="portrait" r:id="rId1"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view="pageBreakPreview" zoomScale="60" zoomScaleNormal="85" workbookViewId="0">
      <selection activeCell="D5" sqref="D5:F8"/>
    </sheetView>
  </sheetViews>
  <sheetFormatPr defaultColWidth="9" defaultRowHeight="16.8"/>
  <cols>
    <col min="1" max="1" width="9.09765625" style="13" customWidth="1"/>
    <col min="2" max="2" width="78.8984375" style="13" customWidth="1"/>
    <col min="3" max="3" width="10.09765625" style="14" customWidth="1"/>
    <col min="4" max="4" width="11.5" style="14" customWidth="1"/>
    <col min="5" max="5" width="11.59765625" style="13" customWidth="1"/>
    <col min="6" max="6" width="11" style="14" customWidth="1"/>
    <col min="7" max="7" width="13.59765625" style="14" customWidth="1"/>
    <col min="8" max="8" width="9.19921875" style="13" customWidth="1"/>
    <col min="9" max="9" width="6.19921875" style="13" customWidth="1"/>
    <col min="10" max="10" width="7.3984375" style="13" customWidth="1"/>
    <col min="11" max="11" width="9.5" style="13" customWidth="1"/>
    <col min="12" max="13" width="6.59765625" style="13" customWidth="1"/>
    <col min="14" max="14" width="13.59765625" style="13" customWidth="1"/>
    <col min="15" max="15" width="7.69921875" style="13" customWidth="1"/>
    <col min="16" max="16" width="11.09765625" style="13" customWidth="1"/>
    <col min="17" max="17" width="11.69921875" style="13" customWidth="1"/>
    <col min="18" max="18" width="14.09765625" style="13" customWidth="1"/>
    <col min="19" max="19" width="2.8984375" style="13" customWidth="1"/>
    <col min="20" max="16384" width="9" style="13"/>
  </cols>
  <sheetData>
    <row r="1" spans="1:19" ht="0.9" customHeight="1"/>
    <row r="2" spans="1:19" ht="29.25" customHeight="1">
      <c r="A2" s="902" t="s">
        <v>96</v>
      </c>
      <c r="B2" s="902"/>
      <c r="C2" s="16"/>
      <c r="D2" s="16"/>
      <c r="E2" s="16"/>
      <c r="F2" s="16"/>
      <c r="G2" s="16"/>
      <c r="H2" s="16"/>
      <c r="I2" s="16"/>
      <c r="J2" s="16"/>
      <c r="K2" s="16"/>
      <c r="L2" s="16"/>
      <c r="M2" s="16"/>
      <c r="N2" s="16"/>
      <c r="O2" s="16"/>
      <c r="P2" s="16"/>
      <c r="Q2" s="16"/>
      <c r="R2" s="16"/>
      <c r="S2" s="16"/>
    </row>
    <row r="3" spans="1:19" ht="38.25" customHeight="1">
      <c r="A3" s="15" t="s">
        <v>33</v>
      </c>
      <c r="B3" s="15" t="s">
        <v>97</v>
      </c>
      <c r="C3" s="16"/>
      <c r="D3" s="16"/>
      <c r="E3" s="16"/>
      <c r="F3" s="16"/>
      <c r="G3" s="16"/>
      <c r="H3" s="16"/>
      <c r="I3" s="16"/>
      <c r="J3" s="16"/>
      <c r="K3" s="16"/>
      <c r="L3" s="16"/>
      <c r="M3" s="16"/>
      <c r="N3" s="16"/>
      <c r="O3" s="16"/>
      <c r="P3" s="16"/>
      <c r="Q3" s="16"/>
      <c r="R3" s="16"/>
      <c r="S3" s="16"/>
    </row>
    <row r="4" spans="1:19" ht="31.5" customHeight="1">
      <c r="A4" s="15">
        <v>1</v>
      </c>
      <c r="B4" s="17" t="s">
        <v>98</v>
      </c>
      <c r="C4" s="16"/>
      <c r="D4" s="16"/>
      <c r="E4" s="16"/>
      <c r="F4" s="16"/>
      <c r="G4" s="16"/>
      <c r="H4" s="16"/>
      <c r="I4" s="16"/>
      <c r="J4" s="16"/>
      <c r="K4" s="16"/>
      <c r="L4" s="16"/>
      <c r="M4" s="16"/>
      <c r="N4" s="16"/>
      <c r="O4" s="16"/>
      <c r="P4" s="16"/>
      <c r="Q4" s="16"/>
      <c r="R4" s="16"/>
      <c r="S4" s="16"/>
    </row>
    <row r="5" spans="1:19" ht="33.75" customHeight="1">
      <c r="A5" s="15">
        <v>2</v>
      </c>
      <c r="B5" s="17" t="s">
        <v>99</v>
      </c>
      <c r="C5" s="16"/>
      <c r="D5" s="904" t="s">
        <v>100</v>
      </c>
      <c r="E5" s="905"/>
      <c r="F5" s="905"/>
      <c r="G5" s="16"/>
      <c r="H5" s="16"/>
      <c r="I5" s="16"/>
      <c r="J5" s="16"/>
      <c r="K5" s="16"/>
      <c r="L5" s="16"/>
      <c r="M5" s="16"/>
      <c r="N5" s="16"/>
      <c r="O5" s="16"/>
      <c r="P5" s="16"/>
      <c r="Q5" s="16"/>
      <c r="R5" s="16"/>
      <c r="S5" s="16"/>
    </row>
    <row r="6" spans="1:19" ht="40.5" customHeight="1">
      <c r="A6" s="15">
        <v>3</v>
      </c>
      <c r="B6" s="17" t="s">
        <v>101</v>
      </c>
      <c r="C6" s="16"/>
      <c r="D6" s="905"/>
      <c r="E6" s="905"/>
      <c r="F6" s="905"/>
      <c r="G6" s="16"/>
      <c r="H6" s="16"/>
      <c r="I6" s="16"/>
      <c r="J6" s="16"/>
      <c r="K6" s="16"/>
      <c r="L6" s="16"/>
      <c r="M6" s="16"/>
      <c r="N6" s="16"/>
      <c r="O6" s="16"/>
      <c r="P6" s="16"/>
      <c r="Q6" s="16"/>
      <c r="R6" s="16"/>
      <c r="S6" s="16"/>
    </row>
    <row r="7" spans="1:19" ht="36.75" customHeight="1">
      <c r="A7" s="15">
        <v>4</v>
      </c>
      <c r="B7" s="17" t="s">
        <v>102</v>
      </c>
      <c r="C7" s="16"/>
      <c r="D7" s="905"/>
      <c r="E7" s="905"/>
      <c r="F7" s="905"/>
      <c r="G7" s="16"/>
      <c r="H7" s="16"/>
      <c r="I7" s="16"/>
      <c r="J7" s="16"/>
      <c r="K7" s="16"/>
      <c r="L7" s="16"/>
      <c r="M7" s="16"/>
      <c r="N7" s="16"/>
      <c r="O7" s="16"/>
      <c r="P7" s="16"/>
      <c r="Q7" s="16"/>
      <c r="R7" s="16"/>
      <c r="S7" s="16"/>
    </row>
    <row r="8" spans="1:19" ht="45" customHeight="1">
      <c r="A8" s="15">
        <v>5</v>
      </c>
      <c r="B8" s="17" t="s">
        <v>103</v>
      </c>
      <c r="C8" s="16"/>
      <c r="D8" s="905"/>
      <c r="E8" s="905"/>
      <c r="F8" s="905"/>
      <c r="G8" s="16"/>
      <c r="H8" s="16"/>
      <c r="I8" s="16"/>
      <c r="J8" s="16"/>
      <c r="K8" s="16"/>
      <c r="L8" s="16"/>
      <c r="M8" s="16"/>
      <c r="N8" s="16"/>
      <c r="O8" s="16"/>
      <c r="P8" s="16"/>
      <c r="Q8" s="16"/>
      <c r="R8" s="16"/>
      <c r="S8" s="16"/>
    </row>
    <row r="9" spans="1:19" ht="36.75" customHeight="1">
      <c r="A9" s="15">
        <v>6</v>
      </c>
      <c r="B9" s="17" t="s">
        <v>104</v>
      </c>
      <c r="C9" s="16"/>
      <c r="D9" s="16"/>
      <c r="E9" s="16"/>
      <c r="F9" s="16"/>
      <c r="G9" s="16"/>
      <c r="H9" s="16"/>
      <c r="I9" s="16"/>
      <c r="J9" s="16"/>
      <c r="K9" s="16"/>
      <c r="L9" s="16"/>
      <c r="M9" s="16"/>
      <c r="N9" s="16"/>
      <c r="O9" s="16"/>
      <c r="P9" s="16"/>
      <c r="Q9" s="16"/>
      <c r="R9" s="16"/>
      <c r="S9" s="16"/>
    </row>
    <row r="10" spans="1:19" ht="47.25" customHeight="1">
      <c r="A10" s="15">
        <v>7</v>
      </c>
      <c r="B10" s="17" t="s">
        <v>105</v>
      </c>
      <c r="C10" s="16"/>
      <c r="D10" s="16"/>
      <c r="E10" s="16"/>
      <c r="F10" s="16"/>
      <c r="G10" s="16"/>
      <c r="H10" s="16"/>
      <c r="I10" s="16"/>
      <c r="J10" s="16"/>
      <c r="K10" s="16"/>
      <c r="L10" s="16"/>
      <c r="M10" s="16"/>
      <c r="N10" s="16"/>
      <c r="O10" s="16"/>
      <c r="P10" s="16"/>
      <c r="Q10" s="16"/>
      <c r="R10" s="16"/>
      <c r="S10" s="16"/>
    </row>
    <row r="11" spans="1:19" ht="32.25" customHeight="1">
      <c r="A11" s="15">
        <v>8</v>
      </c>
      <c r="B11" s="15" t="s">
        <v>106</v>
      </c>
    </row>
    <row r="12" spans="1:19" ht="22.5" customHeight="1">
      <c r="A12" s="18"/>
      <c r="B12" s="18"/>
    </row>
    <row r="13" spans="1:19" ht="23.25" customHeight="1">
      <c r="A13" s="18"/>
      <c r="B13" s="18"/>
    </row>
    <row r="33" spans="1:20">
      <c r="A33" s="903"/>
      <c r="B33" s="903"/>
      <c r="C33" s="903"/>
      <c r="D33" s="903"/>
      <c r="E33" s="903"/>
      <c r="F33" s="903"/>
      <c r="G33" s="903"/>
      <c r="H33" s="903"/>
      <c r="I33" s="903"/>
      <c r="J33" s="903"/>
      <c r="K33" s="903"/>
      <c r="L33" s="903"/>
      <c r="M33" s="903"/>
      <c r="N33" s="903"/>
      <c r="O33" s="903"/>
      <c r="P33" s="903"/>
      <c r="Q33" s="903"/>
      <c r="R33" s="903"/>
      <c r="S33" s="903"/>
      <c r="T33" s="903"/>
    </row>
  </sheetData>
  <sheetProtection formatCells="0" formatColumns="0" formatRows="0" insertColumns="0" insertRows="0" insertHyperlinks="0" deleteColumns="0" deleteRows="0" sort="0" autoFilter="0" pivotTables="0"/>
  <mergeCells count="3">
    <mergeCell ref="A2:B2"/>
    <mergeCell ref="A33:T33"/>
    <mergeCell ref="D5:F8"/>
  </mergeCells>
  <phoneticPr fontId="58" type="noConversion"/>
  <printOptions horizontalCentered="1"/>
  <pageMargins left="0.17" right="0.17" top="0.31496062992126" bottom="0.31496062992126" header="0.511811023622047" footer="0.511811023622047"/>
  <pageSetup paperSize="9" scale="73" firstPageNumber="4294963191"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18</vt:i4>
      </vt:variant>
    </vt:vector>
  </HeadingPairs>
  <TitlesOfParts>
    <vt:vector size="36" baseType="lpstr">
      <vt:lpstr>合同档案目录</vt:lpstr>
      <vt:lpstr>封面</vt:lpstr>
      <vt:lpstr>文件升版修订</vt:lpstr>
      <vt:lpstr>排产说明</vt:lpstr>
      <vt:lpstr>待定项</vt:lpstr>
      <vt:lpstr>选型表</vt:lpstr>
      <vt:lpstr>泵结构要求及执行标准</vt:lpstr>
      <vt:lpstr>通用要求</vt:lpstr>
      <vt:lpstr>仪表要求</vt:lpstr>
      <vt:lpstr>辅助系统采购单</vt:lpstr>
      <vt:lpstr>密封采购单</vt:lpstr>
      <vt:lpstr>电机采购单</vt:lpstr>
      <vt:lpstr>联轴器采购单</vt:lpstr>
      <vt:lpstr>接线箱询价单 </vt:lpstr>
      <vt:lpstr>喷漆包装要求</vt:lpstr>
      <vt:lpstr>检验试验要求</vt:lpstr>
      <vt:lpstr>完工资料要求</vt:lpstr>
      <vt:lpstr>名词概念及注意事项</vt:lpstr>
      <vt:lpstr>泵结构要求及执行标准!Print_Area</vt:lpstr>
      <vt:lpstr>待定项!Print_Area</vt:lpstr>
      <vt:lpstr>电机采购单!Print_Area</vt:lpstr>
      <vt:lpstr>封面!Print_Area</vt:lpstr>
      <vt:lpstr>辅助系统采购单!Print_Area</vt:lpstr>
      <vt:lpstr>合同档案目录!Print_Area</vt:lpstr>
      <vt:lpstr>检验试验要求!Print_Area</vt:lpstr>
      <vt:lpstr>'接线箱询价单 '!Print_Area</vt:lpstr>
      <vt:lpstr>联轴器采购单!Print_Area</vt:lpstr>
      <vt:lpstr>密封采购单!Print_Area</vt:lpstr>
      <vt:lpstr>名词概念及注意事项!Print_Area</vt:lpstr>
      <vt:lpstr>排产说明!Print_Area</vt:lpstr>
      <vt:lpstr>喷漆包装要求!Print_Area</vt:lpstr>
      <vt:lpstr>通用要求!Print_Area</vt:lpstr>
      <vt:lpstr>完工资料要求!Print_Area</vt:lpstr>
      <vt:lpstr>选型表!Print_Area</vt:lpstr>
      <vt:lpstr>仪表要求!Print_Area</vt:lpstr>
      <vt:lpstr>辅助系统采购单!Print_Titles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lyh</dc:creator>
  <cp:lastModifiedBy>牟晓庆</cp:lastModifiedBy>
  <cp:lastPrinted>2023-04-26T02:25:53Z</cp:lastPrinted>
  <dcterms:created xsi:type="dcterms:W3CDTF">2005-11-09T02:16:00Z</dcterms:created>
  <dcterms:modified xsi:type="dcterms:W3CDTF">2026-08-03T07:17:31Z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